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ILESERVER\KIMIA-Files\Investment\قادری\صندوق صنعت مس\گزارش پرتفوی\1405\"/>
    </mc:Choice>
  </mc:AlternateContent>
  <xr:revisionPtr revIDLastSave="0" documentId="13_ncr:1_{30A3B0AD-EFE4-4265-A93B-61665763C53C}" xr6:coauthVersionLast="47" xr6:coauthVersionMax="47" xr10:uidLastSave="{00000000-0000-0000-0000-000000000000}"/>
  <bookViews>
    <workbookView xWindow="-120" yWindow="-120" windowWidth="29040" windowHeight="15720" tabRatio="958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‌گذاری در سهام" sheetId="9" r:id="rId7"/>
    <sheet name="درآمد سرمایه‌گذاری در صندوق" sheetId="10" r:id="rId8"/>
    <sheet name="درآمد سرمایه‌گذاری در اوراق به" sheetId="11" r:id="rId9"/>
    <sheet name="درآمد سپرده بانکی" sheetId="13" r:id="rId10"/>
    <sheet name="درآمد سود سهام" sheetId="15" r:id="rId11"/>
    <sheet name="سود اوراق بهادار" sheetId="17" r:id="rId12"/>
    <sheet name="سود سپرده بانکی" sheetId="18" r:id="rId13"/>
    <sheet name="درآمد ناشی از فروش" sheetId="19" r:id="rId14"/>
    <sheet name="درآمد ناشی از تغییر قیمت اوراق" sheetId="21" r:id="rId15"/>
  </sheets>
  <definedNames>
    <definedName name="_xlnm.Print_Area" localSheetId="3">اوراق!$A$1:$AM$10</definedName>
    <definedName name="_xlnm.Print_Area" localSheetId="5">درآمد!$A$1:$K$12</definedName>
    <definedName name="_xlnm.Print_Area" localSheetId="9">'درآمد سپرده بانکی'!$A$1:$J$9</definedName>
    <definedName name="_xlnm.Print_Area" localSheetId="8">'درآمد سرمایه‌گذاری در اوراق به'!$A$1:$S$10</definedName>
    <definedName name="_xlnm.Print_Area" localSheetId="6">'درآمد سرمایه‌گذاری در سهام'!$A$1:$V$13</definedName>
    <definedName name="_xlnm.Print_Area" localSheetId="7">'درآمد سرمایه‌گذاری در صندوق'!$A$1:$V$16</definedName>
    <definedName name="_xlnm.Print_Area" localSheetId="10">'درآمد سود سهام'!$A$1:$S$11</definedName>
    <definedName name="_xlnm.Print_Area" localSheetId="14">'درآمد ناشی از تغییر قیمت اوراق'!$A$1:$Q$20</definedName>
    <definedName name="_xlnm.Print_Area" localSheetId="13">'درآمد ناشی از فروش'!$A$1:$Q$16</definedName>
    <definedName name="_xlnm.Print_Area" localSheetId="4">سپرده!$A$1:$L$10</definedName>
    <definedName name="_xlnm.Print_Area" localSheetId="1">سهام!$A$1:$AA$13</definedName>
    <definedName name="_xlnm.Print_Area" localSheetId="11">'سود اوراق بهادار'!$A$1:$T$9</definedName>
    <definedName name="_xlnm.Print_Area" localSheetId="12">'سود سپرده بانکی'!$A$1:$N$9</definedName>
    <definedName name="_xlnm.Print_Area" localSheetId="0">'صورت وضعیت'!#REF!</definedName>
    <definedName name="_xlnm.Print_Area" localSheetId="2">'واحدهای صندوق'!$A$1:$Z$16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0" i="11" l="1"/>
  <c r="R9" i="11"/>
  <c r="T10" i="9"/>
  <c r="T9" i="9"/>
  <c r="G12" i="21" l="1"/>
  <c r="L16" i="10"/>
  <c r="V16" i="10"/>
  <c r="V13" i="9" l="1"/>
  <c r="J12" i="8"/>
  <c r="Z16" i="4"/>
  <c r="L10" i="8"/>
  <c r="F11" i="8"/>
  <c r="F10" i="8"/>
  <c r="R16" i="10"/>
  <c r="I20" i="21"/>
  <c r="G10" i="19"/>
  <c r="G11" i="19"/>
  <c r="G12" i="19"/>
  <c r="G13" i="19"/>
  <c r="G14" i="19"/>
  <c r="G15" i="19"/>
  <c r="G9" i="19"/>
  <c r="G8" i="19"/>
  <c r="O10" i="19"/>
  <c r="O11" i="19"/>
  <c r="O12" i="19"/>
  <c r="O13" i="19"/>
  <c r="O14" i="19"/>
  <c r="O15" i="19"/>
  <c r="C16" i="19"/>
  <c r="O11" i="15"/>
  <c r="Q11" i="15"/>
  <c r="S10" i="15"/>
  <c r="S11" i="15" s="1"/>
  <c r="S9" i="15"/>
  <c r="S8" i="15"/>
  <c r="F13" i="9"/>
  <c r="R16" i="4"/>
  <c r="M8" i="18"/>
  <c r="M9" i="18" s="1"/>
  <c r="G8" i="18"/>
  <c r="G9" i="18" s="1"/>
  <c r="S9" i="17"/>
  <c r="M9" i="17"/>
  <c r="M8" i="17"/>
  <c r="S8" i="17"/>
  <c r="J9" i="11"/>
  <c r="T11" i="10"/>
  <c r="T12" i="10"/>
  <c r="T13" i="10"/>
  <c r="T14" i="10"/>
  <c r="T15" i="10"/>
  <c r="T10" i="10"/>
  <c r="T9" i="10"/>
  <c r="J11" i="10"/>
  <c r="J12" i="10"/>
  <c r="J13" i="10"/>
  <c r="J14" i="10"/>
  <c r="J15" i="10"/>
  <c r="J10" i="10"/>
  <c r="J9" i="10"/>
  <c r="L13" i="9"/>
  <c r="T10" i="5"/>
  <c r="R10" i="5"/>
  <c r="X16" i="4"/>
  <c r="V16" i="4"/>
  <c r="P16" i="4"/>
  <c r="N16" i="4"/>
  <c r="L16" i="4"/>
  <c r="J16" i="4"/>
  <c r="H16" i="4"/>
  <c r="F16" i="4"/>
  <c r="D16" i="4"/>
  <c r="J10" i="11"/>
  <c r="P16" i="10"/>
  <c r="H16" i="10"/>
  <c r="F16" i="10"/>
  <c r="I16" i="19"/>
  <c r="N13" i="9"/>
  <c r="P13" i="9"/>
  <c r="T12" i="9"/>
  <c r="R13" i="9"/>
  <c r="J9" i="9"/>
  <c r="J12" i="9"/>
  <c r="J11" i="9"/>
  <c r="J10" i="9"/>
  <c r="H13" i="9"/>
  <c r="P12" i="8"/>
  <c r="Q20" i="21"/>
  <c r="M20" i="21"/>
  <c r="K20" i="21"/>
  <c r="G19" i="21"/>
  <c r="C20" i="21"/>
  <c r="E20" i="21"/>
  <c r="O19" i="21"/>
  <c r="O18" i="21"/>
  <c r="O17" i="21"/>
  <c r="O16" i="21"/>
  <c r="O15" i="21"/>
  <c r="O14" i="21"/>
  <c r="O13" i="21"/>
  <c r="O12" i="21"/>
  <c r="O11" i="21"/>
  <c r="O10" i="21"/>
  <c r="O9" i="21"/>
  <c r="O8" i="21"/>
  <c r="O20" i="21" s="1"/>
  <c r="G18" i="21"/>
  <c r="G17" i="21"/>
  <c r="G16" i="21"/>
  <c r="G15" i="21"/>
  <c r="G14" i="21"/>
  <c r="G13" i="21"/>
  <c r="G11" i="21"/>
  <c r="G10" i="21"/>
  <c r="G9" i="21"/>
  <c r="G8" i="21"/>
  <c r="M16" i="19"/>
  <c r="O8" i="19"/>
  <c r="O9" i="19"/>
  <c r="Q16" i="19"/>
  <c r="I9" i="18"/>
  <c r="C9" i="18"/>
  <c r="K16" i="19"/>
  <c r="E16" i="19"/>
  <c r="H9" i="13"/>
  <c r="L11" i="8" s="1"/>
  <c r="D10" i="7"/>
  <c r="G13" i="2"/>
  <c r="U13" i="2"/>
  <c r="W13" i="2"/>
  <c r="Y13" i="2"/>
  <c r="AA13" i="2"/>
  <c r="S13" i="2"/>
  <c r="Q13" i="2"/>
  <c r="O13" i="2"/>
  <c r="M13" i="2"/>
  <c r="K13" i="2"/>
  <c r="I13" i="2"/>
  <c r="E13" i="2"/>
  <c r="J13" i="9" l="1"/>
  <c r="F8" i="8" s="1"/>
  <c r="T13" i="9"/>
  <c r="L8" i="8" s="1"/>
  <c r="G20" i="21"/>
  <c r="G16" i="19"/>
  <c r="O16" i="19"/>
  <c r="T16" i="10"/>
  <c r="L9" i="8" s="1"/>
  <c r="J16" i="10"/>
  <c r="F9" i="8" s="1"/>
  <c r="F12" i="8" l="1"/>
  <c r="H9" i="8"/>
  <c r="L12" i="8"/>
  <c r="N11" i="8" l="1"/>
  <c r="N10" i="8"/>
  <c r="N9" i="8"/>
  <c r="N8" i="8"/>
  <c r="H10" i="8"/>
  <c r="H11" i="8"/>
  <c r="H8" i="8"/>
  <c r="H12" i="8" s="1"/>
  <c r="N12" i="8"/>
</calcChain>
</file>

<file path=xl/sharedStrings.xml><?xml version="1.0" encoding="utf-8"?>
<sst xmlns="http://schemas.openxmlformats.org/spreadsheetml/2006/main" count="335" uniqueCount="124">
  <si>
    <t>صورت وضعیت پرتفوی</t>
  </si>
  <si>
    <t>برای ماه منتهی به 1405/06/31</t>
  </si>
  <si>
    <t>-1</t>
  </si>
  <si>
    <t>-1-1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</si>
  <si>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</si>
  <si>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</si>
  <si>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</si>
  <si>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</si>
  <si>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</si>
  <si>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</si>
  <si>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</si>
  <si>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</si>
  <si>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</si>
  <si>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</si>
  <si>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</si>
  <si>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ملی‌ صنایع‌ مس‌ ایران‌</t>
  </si>
  <si>
    <t>تامین سرمایه کیمیا</t>
  </si>
  <si>
    <t>سرمایه گذاری مس سرچشمه</t>
  </si>
  <si>
    <t>ح.تامین سرمایه کیمیا</t>
  </si>
  <si>
    <t>جمع</t>
  </si>
  <si>
    <t>نام سهام</t>
  </si>
  <si>
    <t>نرخ سود موثر</t>
  </si>
  <si>
    <t>-2-1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</si>
  <si>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</si>
  <si>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</si>
  <si>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</si>
  <si>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</si>
  <si>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</si>
  <si>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ص.س.درآمد ثابت آبی هامون-د</t>
  </si>
  <si>
    <t>صندوق تداوم اطمینان تمدن-ثابت</t>
  </si>
  <si>
    <t>صندوق س.اعتماد آفرین پارسیان-د</t>
  </si>
  <si>
    <t>صندوق س.پایا ثروت پویا-د</t>
  </si>
  <si>
    <t>صندوق سرمایه گذاری آرامش-ثابت</t>
  </si>
  <si>
    <t>صندوق س سپر سرمایه بیدار- 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</si>
  <si>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</si>
  <si>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</si>
  <si>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</si>
  <si>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</si>
  <si>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</si>
  <si>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</si>
  <si>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</si>
  <si>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</si>
  <si>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</si>
  <si>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عام دولت186-ش.خ051124</t>
  </si>
  <si>
    <t>بله</t>
  </si>
  <si>
    <t>1403/07/24</t>
  </si>
  <si>
    <t>1405/11/24</t>
  </si>
  <si>
    <t>-4-1</t>
  </si>
  <si>
    <t>مبلغ</t>
  </si>
  <si>
    <t>افزایش</t>
  </si>
  <si>
    <t>کاهش</t>
  </si>
  <si>
    <t>صورت وضعیت درآمدها</t>
  </si>
  <si>
    <t>-2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</si>
  <si>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</si>
  <si>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</si>
  <si>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</si>
  <si>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</si>
  <si>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</si>
  <si>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</si>
  <si>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</si>
  <si>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</si>
  <si>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</si>
  <si>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</si>
  <si>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</si>
  <si>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</si>
  <si>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</si>
  <si>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</si>
  <si>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</si>
  <si>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سود صندوق</t>
  </si>
  <si>
    <t>صندوق ص.س.درآمد ثابت کیمیا-د</t>
  </si>
  <si>
    <t>-3-2</t>
  </si>
  <si>
    <t>عنوان</t>
  </si>
  <si>
    <t>درآمد سود اوراق</t>
  </si>
  <si>
    <t>-4-2</t>
  </si>
  <si>
    <t>نام سپرده بانکی</t>
  </si>
  <si>
    <t>سود سپرده بانکی و گواهی سپرده</t>
  </si>
  <si>
    <t>درصد سود به میانگین سپرده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</si>
  <si>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</si>
  <si>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</si>
  <si>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</si>
  <si>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</si>
  <si>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</si>
  <si>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</si>
  <si>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</si>
  <si>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1405/04/31</t>
  </si>
  <si>
    <t>1405/02/19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</si>
  <si>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</si>
  <si>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</si>
  <si>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</si>
  <si>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</si>
  <si>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</si>
  <si>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</si>
  <si>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</si>
  <si>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</si>
  <si>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</si>
  <si>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</si>
  <si>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</si>
  <si>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اختصاصی بازارگردان صنعت مس</t>
  </si>
  <si>
    <t>سپرده‌‌های کوتاه مدت</t>
  </si>
  <si>
    <t>سپرده‌های کوتاه مدت</t>
  </si>
  <si>
    <t>سرمایه‌گذاری‌ها</t>
  </si>
  <si>
    <t>سرمایه‌گذاری در سهام و حق تقدم سهام</t>
  </si>
  <si>
    <t>درصد به کل دارایی‌ها</t>
  </si>
  <si>
    <t>سرمایه‌گذاری مس سرچشمه</t>
  </si>
  <si>
    <t>ح. تامین سرمایه کیمیا</t>
  </si>
  <si>
    <t>سرمایه‌گذاری در واحدهای صندوق‌های سرمایه‌گذاری</t>
  </si>
  <si>
    <t>ص. س. درآمد ثابت آبی هامون</t>
  </si>
  <si>
    <t>ص. س. درآمد ثابت کیمیا</t>
  </si>
  <si>
    <t>ص. س. تداوم اطمینان تمدن</t>
  </si>
  <si>
    <t>ص. س. اعتماد آفرین پارسیان</t>
  </si>
  <si>
    <t>ص. س. پایا ثروت پویا</t>
  </si>
  <si>
    <t>ص. س. آرامش</t>
  </si>
  <si>
    <t>ص. س سپر سرمایه بیدار</t>
  </si>
  <si>
    <t>سرمایه‌گذاری در سپرده‌ بانکی</t>
  </si>
  <si>
    <t>سپرده‌های بانکی</t>
  </si>
  <si>
    <t>درآمد حاصل از سرمایه‌گذاری‌ها</t>
  </si>
  <si>
    <t>درصد از کل دارایی‌ها</t>
  </si>
  <si>
    <t>درآمد حاصل از سرمایه‌گذاری در سهام و حق تقدم سهام</t>
  </si>
  <si>
    <t>درآمد حاصل از سرمایه‌گذاری در واحدهای صندوق‌های سرمایه‌گذاری</t>
  </si>
  <si>
    <t>درآمد حاصل از سرمایه‌گذاری در اوراق بهادار با درآمد ثابت</t>
  </si>
  <si>
    <t>درآمد حاصل از سرمایه‌گذاری در سپرده بانکی</t>
  </si>
  <si>
    <t>ص. س. سپر سرمایه بیدار</t>
  </si>
  <si>
    <t>سود (زیان) حاصل از فروش اوراق بهادار</t>
  </si>
  <si>
    <t>درآمد حاصل از سرمایه‌گذاری در واحدهای صندوق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</si>
</sst>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3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37" fontId="0" fillId="0" borderId="0" xfId="0" applyNumberFormat="1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vertical="center"/>
    </xf>
    <xf numFmtId="37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4" fontId="4" fillId="0" borderId="2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7" fontId="4" fillId="0" borderId="2" xfId="0" applyNumberFormat="1" applyFont="1" applyFill="1" applyBorder="1" applyAlignment="1">
      <alignment horizontal="center" vertical="center"/>
    </xf>
    <xf numFmtId="37" fontId="0" fillId="0" borderId="0" xfId="0" applyNumberFormat="1" applyFill="1" applyAlignment="1">
      <alignment horizontal="center" vertical="center"/>
    </xf>
    <xf numFmtId="37" fontId="4" fillId="0" borderId="0" xfId="0" applyNumberFormat="1" applyFont="1" applyFill="1" applyAlignment="1">
      <alignment horizontal="center" vertical="center"/>
    </xf>
    <xf numFmtId="37" fontId="4" fillId="0" borderId="4" xfId="0" applyNumberFormat="1" applyFont="1" applyFill="1" applyBorder="1" applyAlignment="1">
      <alignment horizontal="center" vertical="center"/>
    </xf>
    <xf numFmtId="37" fontId="4" fillId="0" borderId="5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0" fillId="0" borderId="2" xfId="0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4" fillId="0" borderId="4" xfId="0" applyNumberFormat="1" applyFont="1" applyBorder="1" applyAlignment="1">
      <alignment horizontal="center" vertical="center"/>
    </xf>
    <xf numFmtId="37" fontId="4" fillId="0" borderId="5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9" fontId="4" fillId="0" borderId="2" xfId="0" applyNumberFormat="1" applyFont="1" applyBorder="1" applyAlignment="1">
      <alignment horizontal="center" vertical="center"/>
    </xf>
    <xf numFmtId="39" fontId="4" fillId="0" borderId="0" xfId="0" applyNumberFormat="1" applyFont="1" applyAlignment="1">
      <alignment horizontal="center" vertical="center"/>
    </xf>
    <xf numFmtId="39" fontId="4" fillId="0" borderId="4" xfId="0" applyNumberFormat="1" applyFont="1" applyBorder="1" applyAlignment="1">
      <alignment horizontal="center" vertical="center"/>
    </xf>
    <xf numFmtId="39" fontId="4" fillId="0" borderId="5" xfId="0" applyNumberFormat="1" applyFont="1" applyBorder="1" applyAlignment="1">
      <alignment horizontal="center" vertical="center"/>
    </xf>
    <xf numFmtId="39" fontId="4" fillId="0" borderId="2" xfId="0" applyNumberFormat="1" applyFont="1" applyFill="1" applyBorder="1" applyAlignment="1">
      <alignment horizontal="center" vertical="center"/>
    </xf>
    <xf numFmtId="39" fontId="4" fillId="0" borderId="0" xfId="0" applyNumberFormat="1" applyFont="1" applyFill="1" applyAlignment="1">
      <alignment horizontal="center" vertical="center"/>
    </xf>
    <xf numFmtId="39" fontId="4" fillId="0" borderId="4" xfId="0" applyNumberFormat="1" applyFont="1" applyFill="1" applyBorder="1" applyAlignment="1">
      <alignment horizontal="center" vertical="center"/>
    </xf>
    <xf numFmtId="39" fontId="4" fillId="0" borderId="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right" vertical="center"/>
    </xf>
    <xf numFmtId="0" fontId="0" fillId="0" borderId="2" xfId="0" applyFill="1" applyBorder="1" applyAlignment="1">
      <alignment horizontal="left" vertical="center"/>
    </xf>
    <xf numFmtId="37" fontId="4" fillId="0" borderId="6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4" fillId="0" borderId="2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10" fontId="4" fillId="0" borderId="2" xfId="0" applyNumberFormat="1" applyFont="1" applyBorder="1" applyAlignment="1">
      <alignment horizontal="center" vertical="center"/>
    </xf>
    <xf numFmtId="164" fontId="0" fillId="0" borderId="0" xfId="1" applyNumberFormat="1" applyFont="1" applyFill="1" applyAlignment="1">
      <alignment horizontal="left"/>
    </xf>
    <xf numFmtId="43" fontId="0" fillId="0" borderId="0" xfId="0" applyNumberFormat="1" applyAlignment="1">
      <alignment horizontal="left"/>
    </xf>
    <xf numFmtId="2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/>
    </xf>
    <xf numFmtId="3" fontId="5" fillId="0" borderId="0" xfId="0" applyNumberFormat="1" applyFont="1" applyAlignment="1">
      <alignment horizontal="left"/>
    </xf>
    <xf numFmtId="3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165" fontId="0" fillId="0" borderId="0" xfId="1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1028700</xdr:colOff>
      <xdr:row>0</xdr:row>
      <xdr:rowOff>0</xdr:rowOff>
    </xdr:from>
    <xdr:to>
      <xdr:col>2</xdr:col>
      <xdr:colOff>657225</xdr:colOff>
      <xdr:row>17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82430C-BE29-4D0C-A3EB-3A37C94B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895825" y="504825"/>
          <a:ext cx="3019425" cy="276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0:C22"/>
  <sheetViews>
    <sheetView rightToLeft="1" tabSelected="1" workbookViewId="0">
      <selection activeCell="B23" sqref="B23"/>
    </sheetView>
  </sheetViews>
  <sheetFormatPr defaultRowHeight="12.75" x14ac:dyDescent="0.2"/>
  <cols>
    <col min="1" max="3" width="25.42578125" customWidth="1"/>
  </cols>
  <sheetData>
    <row r="20" spans="1:3" ht="25.5" x14ac:dyDescent="0.2">
      <c r="A20" s="98" t="s">
        <v>97</v>
      </c>
      <c r="B20" s="98"/>
      <c r="C20" s="98"/>
    </row>
    <row r="21" spans="1:3" ht="25.5" x14ac:dyDescent="0.2">
      <c r="A21" s="98" t="s">
        <v>0</v>
      </c>
      <c r="B21" s="98"/>
      <c r="C21" s="98"/>
    </row>
    <row r="22" spans="1:3" ht="25.5" x14ac:dyDescent="0.2">
      <c r="A22" s="98" t="s">
        <v>1</v>
      </c>
      <c r="B22" s="98"/>
      <c r="C22" s="98"/>
    </row>
  </sheetData>
  <mergeCells count="3">
    <mergeCell ref="A22:C22"/>
    <mergeCell ref="A20:C20"/>
    <mergeCell ref="A21:C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1"/>
  <sheetViews>
    <sheetView rightToLeft="1" workbookViewId="0">
      <selection activeCell="F20" sqref="F20"/>
    </sheetView>
  </sheetViews>
  <sheetFormatPr defaultRowHeight="12.75" x14ac:dyDescent="0.2"/>
  <cols>
    <col min="1" max="2" width="2.5703125" customWidth="1"/>
    <col min="3" max="3" width="23.42578125" customWidth="1"/>
    <col min="4" max="4" width="1.28515625" customWidth="1"/>
    <col min="5" max="5" width="16" customWidth="1"/>
    <col min="6" max="6" width="1.28515625" customWidth="1"/>
    <col min="7" max="7" width="19.7109375" bestFit="1" customWidth="1"/>
    <col min="8" max="8" width="1.28515625" customWidth="1"/>
    <col min="9" max="9" width="19.5703125" bestFit="1" customWidth="1"/>
    <col min="10" max="10" width="1.28515625" customWidth="1"/>
    <col min="11" max="11" width="14.28515625" customWidth="1"/>
    <col min="12" max="12" width="1.28515625" customWidth="1"/>
    <col min="13" max="13" width="18.5703125" bestFit="1" customWidth="1"/>
    <col min="14" max="14" width="1.28515625" customWidth="1"/>
    <col min="15" max="15" width="15.85546875" customWidth="1"/>
    <col min="16" max="16" width="1.28515625" customWidth="1"/>
    <col min="17" max="17" width="20.140625" customWidth="1"/>
    <col min="18" max="18" width="1.28515625" customWidth="1"/>
    <col min="19" max="19" width="17.28515625" customWidth="1"/>
    <col min="20" max="20" width="1.28515625" customWidth="1"/>
    <col min="21" max="21" width="15.5703125" customWidth="1"/>
    <col min="22" max="22" width="1.28515625" customWidth="1"/>
    <col min="23" max="23" width="19.5703125" bestFit="1" customWidth="1"/>
    <col min="24" max="24" width="1.28515625" customWidth="1"/>
    <col min="25" max="25" width="21.42578125" bestFit="1" customWidth="1"/>
    <col min="26" max="26" width="1.28515625" customWidth="1"/>
    <col min="27" max="27" width="18.28515625" bestFit="1" customWidth="1"/>
  </cols>
  <sheetData>
    <row r="1" spans="1:27" ht="25.5" customHeight="1" x14ac:dyDescent="0.2">
      <c r="A1" s="98" t="s">
        <v>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</row>
    <row r="2" spans="1:27" ht="25.5" customHeight="1" x14ac:dyDescent="0.2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</row>
    <row r="3" spans="1:27" ht="25.5" customHeight="1" x14ac:dyDescent="0.2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</row>
    <row r="4" spans="1:27" ht="28.5" customHeight="1" x14ac:dyDescent="0.2">
      <c r="A4" s="5" t="s">
        <v>2</v>
      </c>
      <c r="B4" s="105" t="s">
        <v>100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</row>
    <row r="5" spans="1:27" ht="28.5" customHeight="1" x14ac:dyDescent="0.2">
      <c r="A5" s="105" t="s">
        <v>3</v>
      </c>
      <c r="B5" s="105"/>
      <c r="C5" s="105" t="s">
        <v>101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</row>
    <row r="6" spans="1:27" ht="28.5" customHeight="1" x14ac:dyDescent="0.2">
      <c r="A6" s="19"/>
      <c r="B6" s="19"/>
      <c r="C6" s="19"/>
      <c r="D6" s="19"/>
      <c r="E6" s="100" t="s">
        <v>4</v>
      </c>
      <c r="F6" s="100"/>
      <c r="G6" s="100"/>
      <c r="H6" s="100"/>
      <c r="I6" s="100"/>
      <c r="J6" s="19"/>
      <c r="K6" s="100" t="s">
        <v>5</v>
      </c>
      <c r="L6" s="100"/>
      <c r="M6" s="100"/>
      <c r="N6" s="100"/>
      <c r="O6" s="100"/>
      <c r="P6" s="100"/>
      <c r="Q6" s="100"/>
      <c r="R6" s="19"/>
      <c r="S6" s="100" t="s">
        <v>6</v>
      </c>
      <c r="T6" s="100"/>
      <c r="U6" s="100"/>
      <c r="V6" s="100"/>
      <c r="W6" s="100"/>
      <c r="X6" s="100"/>
      <c r="Y6" s="100"/>
      <c r="Z6" s="100"/>
      <c r="AA6" s="100"/>
    </row>
    <row r="7" spans="1:27" ht="28.5" customHeight="1" x14ac:dyDescent="0.2">
      <c r="A7" s="19"/>
      <c r="B7" s="19"/>
      <c r="C7" s="19"/>
      <c r="D7" s="19"/>
      <c r="E7" s="20"/>
      <c r="F7" s="20"/>
      <c r="G7" s="20"/>
      <c r="H7" s="20"/>
      <c r="I7" s="20"/>
      <c r="J7" s="19"/>
      <c r="K7" s="104" t="s">
        <v>7</v>
      </c>
      <c r="L7" s="104"/>
      <c r="M7" s="104"/>
      <c r="N7" s="20"/>
      <c r="O7" s="104" t="s">
        <v>8</v>
      </c>
      <c r="P7" s="104"/>
      <c r="Q7" s="104"/>
      <c r="R7" s="19"/>
      <c r="S7" s="20"/>
      <c r="T7" s="20"/>
      <c r="U7" s="20"/>
      <c r="V7" s="20"/>
      <c r="W7" s="20"/>
      <c r="X7" s="20"/>
      <c r="Y7" s="20"/>
      <c r="Z7" s="20"/>
      <c r="AA7" s="20"/>
    </row>
    <row r="8" spans="1:27" ht="28.5" customHeight="1" x14ac:dyDescent="0.2">
      <c r="A8" s="100" t="s">
        <v>9</v>
      </c>
      <c r="B8" s="100"/>
      <c r="C8" s="100"/>
      <c r="D8" s="19"/>
      <c r="E8" s="6" t="s">
        <v>10</v>
      </c>
      <c r="F8" s="19"/>
      <c r="G8" s="6" t="s">
        <v>11</v>
      </c>
      <c r="H8" s="19"/>
      <c r="I8" s="6" t="s">
        <v>12</v>
      </c>
      <c r="J8" s="19"/>
      <c r="K8" s="7" t="s">
        <v>10</v>
      </c>
      <c r="L8" s="20"/>
      <c r="M8" s="7" t="s">
        <v>11</v>
      </c>
      <c r="N8" s="19"/>
      <c r="O8" s="7" t="s">
        <v>10</v>
      </c>
      <c r="P8" s="20"/>
      <c r="Q8" s="7" t="s">
        <v>13</v>
      </c>
      <c r="R8" s="19"/>
      <c r="S8" s="6" t="s">
        <v>10</v>
      </c>
      <c r="T8" s="19"/>
      <c r="U8" s="6" t="s">
        <v>14</v>
      </c>
      <c r="V8" s="19"/>
      <c r="W8" s="6" t="s">
        <v>11</v>
      </c>
      <c r="X8" s="19"/>
      <c r="Y8" s="6" t="s">
        <v>12</v>
      </c>
      <c r="Z8" s="19"/>
      <c r="AA8" s="6" t="s">
        <v>102</v>
      </c>
    </row>
    <row r="9" spans="1:27" ht="28.5" customHeight="1" x14ac:dyDescent="0.2">
      <c r="A9" s="101" t="s">
        <v>15</v>
      </c>
      <c r="B9" s="101"/>
      <c r="C9" s="101"/>
      <c r="D9" s="19"/>
      <c r="E9" s="31">
        <v>1890917235</v>
      </c>
      <c r="F9" s="32"/>
      <c r="G9" s="33">
        <v>12174852209425</v>
      </c>
      <c r="H9" s="32"/>
      <c r="I9" s="31">
        <v>36240229044948.898</v>
      </c>
      <c r="J9" s="32"/>
      <c r="K9" s="31">
        <v>83485000</v>
      </c>
      <c r="L9" s="32"/>
      <c r="M9" s="31">
        <v>2113974367080</v>
      </c>
      <c r="N9" s="32"/>
      <c r="O9" s="31">
        <v>-212181000</v>
      </c>
      <c r="P9" s="32"/>
      <c r="Q9" s="31">
        <v>4980622641428</v>
      </c>
      <c r="R9" s="32"/>
      <c r="S9" s="31">
        <v>1762221235</v>
      </c>
      <c r="T9" s="32"/>
      <c r="U9" s="31">
        <v>24310</v>
      </c>
      <c r="V9" s="32"/>
      <c r="W9" s="31">
        <v>12918695367634</v>
      </c>
      <c r="X9" s="32"/>
      <c r="Y9" s="31">
        <v>42807040128200.602</v>
      </c>
      <c r="Z9" s="25"/>
      <c r="AA9" s="36">
        <v>58.424947868293309</v>
      </c>
    </row>
    <row r="10" spans="1:27" ht="28.5" customHeight="1" x14ac:dyDescent="0.2">
      <c r="A10" s="102" t="s">
        <v>16</v>
      </c>
      <c r="B10" s="102"/>
      <c r="C10" s="102"/>
      <c r="D10" s="19"/>
      <c r="E10" s="33">
        <v>3679974850</v>
      </c>
      <c r="F10" s="32"/>
      <c r="G10" s="33">
        <v>7196107830917</v>
      </c>
      <c r="H10" s="32"/>
      <c r="I10" s="33">
        <v>9803356732257.9199</v>
      </c>
      <c r="J10" s="32"/>
      <c r="K10" s="33">
        <v>501345983</v>
      </c>
      <c r="L10" s="32"/>
      <c r="M10" s="33">
        <v>17194806892</v>
      </c>
      <c r="N10" s="32"/>
      <c r="O10" s="33">
        <v>-16120009</v>
      </c>
      <c r="P10" s="32"/>
      <c r="Q10" s="33">
        <v>47040168338</v>
      </c>
      <c r="R10" s="32"/>
      <c r="S10" s="33">
        <v>4165200824</v>
      </c>
      <c r="T10" s="32"/>
      <c r="U10" s="33">
        <v>2134</v>
      </c>
      <c r="V10" s="32"/>
      <c r="W10" s="33">
        <v>6306367530854</v>
      </c>
      <c r="X10" s="32"/>
      <c r="Y10" s="33">
        <v>8881783269111.5996</v>
      </c>
      <c r="Z10" s="25"/>
      <c r="AA10" s="37">
        <v>12.12225192214283</v>
      </c>
    </row>
    <row r="11" spans="1:27" ht="28.5" customHeight="1" x14ac:dyDescent="0.2">
      <c r="A11" s="102" t="s">
        <v>103</v>
      </c>
      <c r="B11" s="102"/>
      <c r="C11" s="102"/>
      <c r="D11" s="19"/>
      <c r="E11" s="33">
        <v>174925821</v>
      </c>
      <c r="F11" s="32"/>
      <c r="G11" s="33">
        <v>887156904743</v>
      </c>
      <c r="H11" s="32"/>
      <c r="I11" s="33">
        <v>854737170368.83606</v>
      </c>
      <c r="J11" s="32"/>
      <c r="K11" s="33">
        <v>6900000</v>
      </c>
      <c r="L11" s="32"/>
      <c r="M11" s="33">
        <v>53078528127</v>
      </c>
      <c r="N11" s="32"/>
      <c r="O11" s="33">
        <v>-105300000</v>
      </c>
      <c r="P11" s="32"/>
      <c r="Q11" s="33">
        <v>688690199246</v>
      </c>
      <c r="R11" s="32"/>
      <c r="S11" s="33">
        <v>76525821</v>
      </c>
      <c r="T11" s="32"/>
      <c r="U11" s="33">
        <v>7990</v>
      </c>
      <c r="V11" s="32"/>
      <c r="W11" s="33">
        <v>403621897814</v>
      </c>
      <c r="X11" s="32"/>
      <c r="Y11" s="33">
        <v>610976614394.56006</v>
      </c>
      <c r="Z11" s="25"/>
      <c r="AA11" s="37">
        <v>0.83388799454116835</v>
      </c>
    </row>
    <row r="12" spans="1:27" ht="28.5" customHeight="1" x14ac:dyDescent="0.2">
      <c r="A12" s="103" t="s">
        <v>104</v>
      </c>
      <c r="B12" s="103"/>
      <c r="C12" s="103"/>
      <c r="D12" s="22">
        <v>0</v>
      </c>
      <c r="E12" s="34"/>
      <c r="F12" s="32"/>
      <c r="G12" s="33">
        <v>0</v>
      </c>
      <c r="H12" s="32"/>
      <c r="I12" s="34">
        <v>0</v>
      </c>
      <c r="J12" s="32"/>
      <c r="K12" s="33">
        <v>1706447914</v>
      </c>
      <c r="L12" s="32"/>
      <c r="M12" s="34">
        <v>0</v>
      </c>
      <c r="N12" s="32"/>
      <c r="O12" s="34">
        <v>0</v>
      </c>
      <c r="P12" s="32"/>
      <c r="Q12" s="34">
        <v>0</v>
      </c>
      <c r="R12" s="32"/>
      <c r="S12" s="34">
        <v>1706447914</v>
      </c>
      <c r="T12" s="32"/>
      <c r="U12" s="34">
        <v>1134</v>
      </c>
      <c r="V12" s="32"/>
      <c r="W12" s="34">
        <v>875407779882</v>
      </c>
      <c r="X12" s="32"/>
      <c r="Y12" s="34">
        <v>1933641249405.8</v>
      </c>
      <c r="Z12" s="25"/>
      <c r="AA12" s="38">
        <v>2.6391193797604022</v>
      </c>
    </row>
    <row r="13" spans="1:27" ht="28.5" customHeight="1" thickBot="1" x14ac:dyDescent="0.25">
      <c r="A13" s="99" t="s">
        <v>19</v>
      </c>
      <c r="B13" s="99"/>
      <c r="C13" s="99"/>
      <c r="D13" s="19"/>
      <c r="E13" s="35">
        <f>SUM(D9:E12)</f>
        <v>5745817906</v>
      </c>
      <c r="F13" s="32"/>
      <c r="G13" s="35">
        <f>SUM(G9:G12)</f>
        <v>20258116945085</v>
      </c>
      <c r="H13" s="32"/>
      <c r="I13" s="35">
        <f>SUM(I9:I12)</f>
        <v>46898322947575.656</v>
      </c>
      <c r="J13" s="32"/>
      <c r="K13" s="35">
        <f>SUM(K9:K12)</f>
        <v>2298178897</v>
      </c>
      <c r="L13" s="32"/>
      <c r="M13" s="35">
        <f>SUM(M9:M12)</f>
        <v>2184247702099</v>
      </c>
      <c r="N13" s="32"/>
      <c r="O13" s="35">
        <f>SUM(O9:O12)</f>
        <v>-333601009</v>
      </c>
      <c r="P13" s="32"/>
      <c r="Q13" s="35">
        <f>SUM(Q9:Q12)</f>
        <v>5716353009012</v>
      </c>
      <c r="R13" s="32"/>
      <c r="S13" s="35">
        <f>SUM(S9:S12)</f>
        <v>7710395794</v>
      </c>
      <c r="T13" s="32"/>
      <c r="U13" s="35">
        <f>SUM(U9:U12)</f>
        <v>35568</v>
      </c>
      <c r="V13" s="32"/>
      <c r="W13" s="35">
        <f>SUM(W9:W12)</f>
        <v>20504092576184</v>
      </c>
      <c r="X13" s="32"/>
      <c r="Y13" s="35">
        <f>SUM(Y9:Y12)+1</f>
        <v>54233441261113.563</v>
      </c>
      <c r="Z13" s="25"/>
      <c r="AA13" s="39">
        <f>SUM(AA9:AA12)</f>
        <v>74.020207164737712</v>
      </c>
    </row>
    <row r="14" spans="1:27" ht="13.5" thickTop="1" x14ac:dyDescent="0.2"/>
    <row r="15" spans="1:27" x14ac:dyDescent="0.2">
      <c r="Y15" s="4"/>
    </row>
    <row r="17" spans="25:27" x14ac:dyDescent="0.2">
      <c r="Y17" s="2"/>
      <c r="AA17" s="91"/>
    </row>
    <row r="18" spans="25:27" x14ac:dyDescent="0.2">
      <c r="Y18" s="2"/>
      <c r="AA18" s="91"/>
    </row>
    <row r="19" spans="25:27" x14ac:dyDescent="0.2">
      <c r="Y19" s="3"/>
      <c r="AA19" s="91"/>
    </row>
    <row r="20" spans="25:27" x14ac:dyDescent="0.2">
      <c r="Y20" s="94"/>
      <c r="AA20" s="91"/>
    </row>
    <row r="21" spans="25:27" x14ac:dyDescent="0.2">
      <c r="Y21" s="91"/>
    </row>
  </sheetData>
  <mergeCells count="17">
    <mergeCell ref="A1:AA1"/>
    <mergeCell ref="A2:AA2"/>
    <mergeCell ref="A3:AA3"/>
    <mergeCell ref="B4:AA4"/>
    <mergeCell ref="A5:B5"/>
    <mergeCell ref="C5:AA5"/>
    <mergeCell ref="E6:I6"/>
    <mergeCell ref="K6:Q6"/>
    <mergeCell ref="S6:AA6"/>
    <mergeCell ref="K7:M7"/>
    <mergeCell ref="O7:Q7"/>
    <mergeCell ref="A13:C13"/>
    <mergeCell ref="A8:C8"/>
    <mergeCell ref="A9:C9"/>
    <mergeCell ref="A10:C10"/>
    <mergeCell ref="A11:C11"/>
    <mergeCell ref="A12:C12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7"/>
  <sheetViews>
    <sheetView rightToLeft="1" workbookViewId="0">
      <selection activeCell="E23" sqref="E23"/>
    </sheetView>
  </sheetViews>
  <sheetFormatPr defaultRowHeight="12.75" x14ac:dyDescent="0.2"/>
  <cols>
    <col min="1" max="1" width="5.140625" customWidth="1"/>
    <col min="2" max="2" width="20.28515625" customWidth="1"/>
    <col min="3" max="3" width="1.5703125" customWidth="1"/>
    <col min="4" max="4" width="12.85546875" bestFit="1" customWidth="1"/>
    <col min="5" max="5" width="1.28515625" customWidth="1"/>
    <col min="6" max="6" width="19.7109375" bestFit="1" customWidth="1"/>
    <col min="7" max="7" width="1.28515625" customWidth="1"/>
    <col min="8" max="8" width="19.42578125" bestFit="1" customWidth="1"/>
    <col min="9" max="9" width="1.28515625" customWidth="1"/>
    <col min="10" max="10" width="13" customWidth="1"/>
    <col min="11" max="11" width="1.28515625" customWidth="1"/>
    <col min="12" max="12" width="20.5703125" customWidth="1"/>
    <col min="13" max="13" width="1.28515625" customWidth="1"/>
    <col min="14" max="14" width="15.42578125" customWidth="1"/>
    <col min="15" max="15" width="1.28515625" customWidth="1"/>
    <col min="16" max="16" width="18.42578125" bestFit="1" customWidth="1"/>
    <col min="17" max="17" width="1.28515625" customWidth="1"/>
    <col min="18" max="18" width="15.5703125" customWidth="1"/>
    <col min="19" max="19" width="1.28515625" customWidth="1"/>
    <col min="20" max="20" width="22.28515625" bestFit="1" customWidth="1"/>
    <col min="21" max="21" width="1.28515625" customWidth="1"/>
    <col min="22" max="22" width="19.7109375" bestFit="1" customWidth="1"/>
    <col min="23" max="23" width="1.28515625" customWidth="1"/>
    <col min="24" max="24" width="19.7109375" bestFit="1" customWidth="1"/>
    <col min="25" max="25" width="1.28515625" customWidth="1"/>
    <col min="26" max="26" width="18.28515625" bestFit="1" customWidth="1"/>
  </cols>
  <sheetData>
    <row r="1" spans="1:26" ht="24.75" customHeight="1" x14ac:dyDescent="0.2">
      <c r="A1" s="98" t="s">
        <v>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</row>
    <row r="2" spans="1:26" ht="24.75" customHeight="1" x14ac:dyDescent="0.2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6" ht="24.75" customHeight="1" x14ac:dyDescent="0.2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</row>
    <row r="4" spans="1:26" ht="14.45" customHeigh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27.75" customHeight="1" x14ac:dyDescent="0.2">
      <c r="A5" s="5" t="s">
        <v>22</v>
      </c>
      <c r="B5" s="105" t="s">
        <v>105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</row>
    <row r="6" spans="1:26" ht="27.75" customHeight="1" x14ac:dyDescent="0.2">
      <c r="A6" s="12"/>
      <c r="B6" s="12"/>
      <c r="C6" s="12"/>
      <c r="D6" s="100" t="s">
        <v>4</v>
      </c>
      <c r="E6" s="100"/>
      <c r="F6" s="100"/>
      <c r="G6" s="100"/>
      <c r="H6" s="100"/>
      <c r="I6" s="12"/>
      <c r="J6" s="100" t="s">
        <v>5</v>
      </c>
      <c r="K6" s="100"/>
      <c r="L6" s="100"/>
      <c r="M6" s="100"/>
      <c r="N6" s="100"/>
      <c r="O6" s="100"/>
      <c r="P6" s="100"/>
      <c r="Q6" s="12"/>
      <c r="R6" s="100" t="s">
        <v>6</v>
      </c>
      <c r="S6" s="100"/>
      <c r="T6" s="100"/>
      <c r="U6" s="100"/>
      <c r="V6" s="100"/>
      <c r="W6" s="100"/>
      <c r="X6" s="100"/>
      <c r="Y6" s="100"/>
      <c r="Z6" s="100"/>
    </row>
    <row r="7" spans="1:26" ht="27.75" customHeight="1" x14ac:dyDescent="0.2">
      <c r="A7" s="12"/>
      <c r="B7" s="12"/>
      <c r="C7" s="12"/>
      <c r="D7" s="41"/>
      <c r="E7" s="41"/>
      <c r="F7" s="41"/>
      <c r="G7" s="41"/>
      <c r="H7" s="41"/>
      <c r="I7" s="12"/>
      <c r="J7" s="104" t="s">
        <v>23</v>
      </c>
      <c r="K7" s="104"/>
      <c r="L7" s="104"/>
      <c r="M7" s="41"/>
      <c r="N7" s="104" t="s">
        <v>24</v>
      </c>
      <c r="O7" s="104"/>
      <c r="P7" s="104"/>
      <c r="Q7" s="12"/>
      <c r="R7" s="41"/>
      <c r="S7" s="41"/>
      <c r="T7" s="41"/>
      <c r="U7" s="41"/>
      <c r="V7" s="41"/>
      <c r="W7" s="41"/>
      <c r="X7" s="41"/>
      <c r="Y7" s="41"/>
      <c r="Z7" s="41"/>
    </row>
    <row r="8" spans="1:26" ht="27.75" customHeight="1" x14ac:dyDescent="0.2">
      <c r="A8" s="100" t="s">
        <v>25</v>
      </c>
      <c r="B8" s="100"/>
      <c r="D8" s="50" t="s">
        <v>26</v>
      </c>
      <c r="E8" s="28"/>
      <c r="F8" s="50" t="s">
        <v>11</v>
      </c>
      <c r="G8" s="28"/>
      <c r="H8" s="50" t="s">
        <v>12</v>
      </c>
      <c r="I8" s="28"/>
      <c r="J8" s="51" t="s">
        <v>10</v>
      </c>
      <c r="K8" s="52"/>
      <c r="L8" s="51" t="s">
        <v>11</v>
      </c>
      <c r="M8" s="28"/>
      <c r="N8" s="51" t="s">
        <v>10</v>
      </c>
      <c r="O8" s="52"/>
      <c r="P8" s="51" t="s">
        <v>13</v>
      </c>
      <c r="Q8" s="28"/>
      <c r="R8" s="50" t="s">
        <v>10</v>
      </c>
      <c r="S8" s="28"/>
      <c r="T8" s="50" t="s">
        <v>27</v>
      </c>
      <c r="U8" s="28"/>
      <c r="V8" s="50" t="s">
        <v>11</v>
      </c>
      <c r="W8" s="28"/>
      <c r="X8" s="50" t="s">
        <v>12</v>
      </c>
      <c r="Y8" s="12"/>
      <c r="Z8" s="6" t="s">
        <v>102</v>
      </c>
    </row>
    <row r="9" spans="1:26" ht="27.75" customHeight="1" x14ac:dyDescent="0.2">
      <c r="A9" s="101" t="s">
        <v>106</v>
      </c>
      <c r="B9" s="101"/>
      <c r="D9" s="31">
        <v>4990000</v>
      </c>
      <c r="E9" s="32"/>
      <c r="F9" s="31">
        <v>49918400625</v>
      </c>
      <c r="G9" s="32"/>
      <c r="H9" s="31">
        <v>49881599375</v>
      </c>
      <c r="I9" s="32"/>
      <c r="J9" s="31">
        <v>0</v>
      </c>
      <c r="K9" s="32"/>
      <c r="L9" s="31">
        <v>0</v>
      </c>
      <c r="M9" s="32"/>
      <c r="N9" s="31">
        <v>0</v>
      </c>
      <c r="O9" s="32"/>
      <c r="P9" s="31">
        <v>0</v>
      </c>
      <c r="Q9" s="32"/>
      <c r="R9" s="33">
        <v>4990000</v>
      </c>
      <c r="S9" s="32"/>
      <c r="T9" s="31">
        <v>10345</v>
      </c>
      <c r="U9" s="32"/>
      <c r="V9" s="31">
        <v>49918400625</v>
      </c>
      <c r="W9" s="32"/>
      <c r="X9" s="33">
        <v>51602514553.4375</v>
      </c>
      <c r="Y9" s="12"/>
      <c r="Z9" s="36">
        <v>7.0429401650484155E-2</v>
      </c>
    </row>
    <row r="10" spans="1:26" ht="27.75" customHeight="1" x14ac:dyDescent="0.2">
      <c r="A10" s="102" t="s">
        <v>107</v>
      </c>
      <c r="B10" s="102"/>
      <c r="D10" s="33">
        <v>195533284</v>
      </c>
      <c r="E10" s="32"/>
      <c r="F10" s="33">
        <v>4563465427276</v>
      </c>
      <c r="G10" s="32"/>
      <c r="H10" s="33">
        <v>4726251359034.8701</v>
      </c>
      <c r="I10" s="32"/>
      <c r="J10" s="33">
        <v>187271864</v>
      </c>
      <c r="K10" s="32"/>
      <c r="L10" s="33">
        <v>4599272370165</v>
      </c>
      <c r="M10" s="32"/>
      <c r="N10" s="33">
        <v>-6140</v>
      </c>
      <c r="O10" s="32"/>
      <c r="P10" s="33">
        <v>150018543</v>
      </c>
      <c r="Q10" s="32"/>
      <c r="R10" s="33">
        <v>382799008</v>
      </c>
      <c r="S10" s="32"/>
      <c r="T10" s="33">
        <v>24888</v>
      </c>
      <c r="U10" s="32"/>
      <c r="V10" s="33">
        <v>9162587948647</v>
      </c>
      <c r="W10" s="32"/>
      <c r="X10" s="33">
        <v>9523588592348.0293</v>
      </c>
      <c r="Y10" s="12"/>
      <c r="Z10" s="37">
        <v>12.998216306491347</v>
      </c>
    </row>
    <row r="11" spans="1:26" ht="27.75" customHeight="1" x14ac:dyDescent="0.2">
      <c r="A11" s="102" t="s">
        <v>108</v>
      </c>
      <c r="B11" s="102"/>
      <c r="D11" s="33">
        <v>50577345</v>
      </c>
      <c r="E11" s="32"/>
      <c r="F11" s="33">
        <v>1249485596266</v>
      </c>
      <c r="G11" s="32"/>
      <c r="H11" s="33">
        <v>1302594207778.26</v>
      </c>
      <c r="I11" s="32"/>
      <c r="J11" s="33">
        <v>44265507</v>
      </c>
      <c r="K11" s="32"/>
      <c r="L11" s="33">
        <v>1160806483941</v>
      </c>
      <c r="M11" s="32"/>
      <c r="N11" s="33">
        <v>-10054219</v>
      </c>
      <c r="O11" s="32"/>
      <c r="P11" s="33">
        <v>266102026014</v>
      </c>
      <c r="Q11" s="32"/>
      <c r="R11" s="33">
        <v>84788633</v>
      </c>
      <c r="S11" s="32"/>
      <c r="T11" s="33">
        <v>26503</v>
      </c>
      <c r="U11" s="32"/>
      <c r="V11" s="33">
        <v>2154322956628</v>
      </c>
      <c r="W11" s="32"/>
      <c r="X11" s="33">
        <v>2246324502678.48</v>
      </c>
      <c r="Y11" s="12"/>
      <c r="Z11" s="37">
        <v>3.0658833587001579</v>
      </c>
    </row>
    <row r="12" spans="1:26" ht="27.75" customHeight="1" x14ac:dyDescent="0.2">
      <c r="A12" s="102" t="s">
        <v>109</v>
      </c>
      <c r="B12" s="102"/>
      <c r="D12" s="33">
        <v>14245276</v>
      </c>
      <c r="E12" s="32"/>
      <c r="F12" s="33">
        <v>1890592641259</v>
      </c>
      <c r="G12" s="32"/>
      <c r="H12" s="33">
        <v>1941883463892.6499</v>
      </c>
      <c r="I12" s="32"/>
      <c r="J12" s="33">
        <v>4928099</v>
      </c>
      <c r="K12" s="32"/>
      <c r="L12" s="33">
        <v>683689959702</v>
      </c>
      <c r="M12" s="32"/>
      <c r="N12" s="33">
        <v>-7658100</v>
      </c>
      <c r="O12" s="32"/>
      <c r="P12" s="33">
        <v>1070176712803</v>
      </c>
      <c r="Q12" s="32"/>
      <c r="R12" s="33">
        <v>11515275</v>
      </c>
      <c r="S12" s="32"/>
      <c r="T12" s="33">
        <v>140238</v>
      </c>
      <c r="U12" s="32"/>
      <c r="V12" s="33">
        <v>1537430712508</v>
      </c>
      <c r="W12" s="32"/>
      <c r="X12" s="33">
        <v>1614283648768.8</v>
      </c>
      <c r="Y12" s="12"/>
      <c r="Z12" s="37">
        <v>2.2032459553731814</v>
      </c>
    </row>
    <row r="13" spans="1:26" ht="27.75" customHeight="1" x14ac:dyDescent="0.2">
      <c r="A13" s="102" t="s">
        <v>110</v>
      </c>
      <c r="B13" s="102"/>
      <c r="D13" s="33">
        <v>82644867</v>
      </c>
      <c r="E13" s="32"/>
      <c r="F13" s="33">
        <v>2035400115480</v>
      </c>
      <c r="G13" s="32"/>
      <c r="H13" s="33">
        <v>2270573941628.29</v>
      </c>
      <c r="I13" s="32"/>
      <c r="J13" s="33">
        <v>0</v>
      </c>
      <c r="K13" s="32"/>
      <c r="L13" s="33">
        <v>0</v>
      </c>
      <c r="M13" s="32"/>
      <c r="N13" s="33">
        <v>-69631</v>
      </c>
      <c r="O13" s="32"/>
      <c r="P13" s="33">
        <v>1931478129</v>
      </c>
      <c r="Q13" s="32"/>
      <c r="R13" s="33">
        <v>82575236</v>
      </c>
      <c r="S13" s="32"/>
      <c r="T13" s="33">
        <v>28294</v>
      </c>
      <c r="U13" s="32"/>
      <c r="V13" s="33">
        <v>2033695059356</v>
      </c>
      <c r="W13" s="32"/>
      <c r="X13" s="33">
        <v>2335522185884.5298</v>
      </c>
      <c r="Y13" s="12"/>
      <c r="Z13" s="37">
        <v>3.1876243147596925</v>
      </c>
    </row>
    <row r="14" spans="1:26" ht="27.75" customHeight="1" x14ac:dyDescent="0.2">
      <c r="A14" s="102" t="s">
        <v>111</v>
      </c>
      <c r="B14" s="102"/>
      <c r="D14" s="33">
        <v>156644000</v>
      </c>
      <c r="E14" s="32"/>
      <c r="F14" s="33">
        <v>2771752599409</v>
      </c>
      <c r="G14" s="32"/>
      <c r="H14" s="33">
        <v>3074727360040.8999</v>
      </c>
      <c r="I14" s="32"/>
      <c r="J14" s="33">
        <v>0</v>
      </c>
      <c r="K14" s="32"/>
      <c r="L14" s="33">
        <v>0</v>
      </c>
      <c r="M14" s="32"/>
      <c r="N14" s="33">
        <v>-22021321</v>
      </c>
      <c r="O14" s="32"/>
      <c r="P14" s="33">
        <v>444001184968</v>
      </c>
      <c r="Q14" s="32"/>
      <c r="R14" s="33">
        <v>134622679</v>
      </c>
      <c r="S14" s="32"/>
      <c r="T14" s="33">
        <v>20224</v>
      </c>
      <c r="U14" s="32"/>
      <c r="V14" s="33">
        <v>2389608940974</v>
      </c>
      <c r="W14" s="32"/>
      <c r="X14" s="33">
        <v>2721605098005.0898</v>
      </c>
      <c r="Y14" s="12"/>
      <c r="Z14" s="37">
        <v>3.7145674051001638</v>
      </c>
    </row>
    <row r="15" spans="1:26" ht="27.75" customHeight="1" x14ac:dyDescent="0.2">
      <c r="A15" s="103" t="s">
        <v>112</v>
      </c>
      <c r="B15" s="103"/>
      <c r="D15" s="34">
        <v>11313328</v>
      </c>
      <c r="E15" s="32"/>
      <c r="F15" s="34">
        <v>412829529092</v>
      </c>
      <c r="G15" s="32"/>
      <c r="H15" s="34">
        <v>516545709905.453</v>
      </c>
      <c r="I15" s="32"/>
      <c r="J15" s="34">
        <v>0</v>
      </c>
      <c r="K15" s="32"/>
      <c r="L15" s="34">
        <v>0</v>
      </c>
      <c r="M15" s="32"/>
      <c r="N15" s="34">
        <v>0</v>
      </c>
      <c r="O15" s="32"/>
      <c r="P15" s="34">
        <v>0</v>
      </c>
      <c r="Q15" s="32"/>
      <c r="R15" s="34">
        <v>11313328</v>
      </c>
      <c r="S15" s="32"/>
      <c r="T15" s="34">
        <v>47040</v>
      </c>
      <c r="U15" s="32"/>
      <c r="V15" s="34">
        <v>412829529092</v>
      </c>
      <c r="W15" s="32"/>
      <c r="X15" s="34">
        <v>531982708132.51202</v>
      </c>
      <c r="Y15" s="12"/>
      <c r="Z15" s="38">
        <v>0.72607360603284965</v>
      </c>
    </row>
    <row r="16" spans="1:26" ht="27.75" customHeight="1" thickBot="1" x14ac:dyDescent="0.25">
      <c r="A16" s="99" t="s">
        <v>19</v>
      </c>
      <c r="B16" s="99"/>
      <c r="D16" s="35">
        <f>SUM(D9:D15)</f>
        <v>515948100</v>
      </c>
      <c r="E16" s="32"/>
      <c r="F16" s="35">
        <f>SUM(F9:F15)</f>
        <v>12973444309407</v>
      </c>
      <c r="G16" s="32"/>
      <c r="H16" s="35">
        <f>SUM(H9:H15)</f>
        <v>13882457641655.424</v>
      </c>
      <c r="I16" s="32"/>
      <c r="J16" s="35">
        <f>SUM(J9:J15)</f>
        <v>236465470</v>
      </c>
      <c r="K16" s="32"/>
      <c r="L16" s="35">
        <f>SUM(L9:L15)</f>
        <v>6443768813808</v>
      </c>
      <c r="M16" s="32"/>
      <c r="N16" s="35">
        <f>SUM(N9:N15)</f>
        <v>-39809411</v>
      </c>
      <c r="O16" s="32"/>
      <c r="P16" s="35">
        <f>SUM(P9:P15)</f>
        <v>1782361420457</v>
      </c>
      <c r="Q16" s="32"/>
      <c r="R16" s="35">
        <f>SUM(R9:R15)</f>
        <v>712604159</v>
      </c>
      <c r="S16" s="32"/>
      <c r="T16" s="35"/>
      <c r="U16" s="32"/>
      <c r="V16" s="35">
        <f>SUM(V9:V15)</f>
        <v>17740393547830</v>
      </c>
      <c r="W16" s="32"/>
      <c r="X16" s="35">
        <f>SUM(X9:X15)</f>
        <v>19024909250370.879</v>
      </c>
      <c r="Y16" s="12"/>
      <c r="Z16" s="39">
        <f>SUM(Z9:Z15)</f>
        <v>25.966040348107875</v>
      </c>
    </row>
    <row r="17" spans="14:24" ht="13.5" thickTop="1" x14ac:dyDescent="0.2"/>
    <row r="19" spans="14:24" x14ac:dyDescent="0.2">
      <c r="R19" s="4"/>
      <c r="X19" s="2"/>
    </row>
    <row r="20" spans="14:24" x14ac:dyDescent="0.2">
      <c r="R20" s="4"/>
      <c r="X20" s="2"/>
    </row>
    <row r="21" spans="14:24" x14ac:dyDescent="0.2">
      <c r="R21" s="4"/>
    </row>
    <row r="22" spans="14:24" x14ac:dyDescent="0.2">
      <c r="N22" s="3"/>
      <c r="R22" s="4"/>
      <c r="X22" s="4"/>
    </row>
    <row r="23" spans="14:24" x14ac:dyDescent="0.2">
      <c r="N23" s="3"/>
      <c r="R23" s="4"/>
    </row>
    <row r="24" spans="14:24" x14ac:dyDescent="0.2">
      <c r="N24" s="3"/>
      <c r="R24" s="4"/>
    </row>
    <row r="25" spans="14:24" x14ac:dyDescent="0.2">
      <c r="N25" s="3"/>
      <c r="R25" s="4"/>
    </row>
    <row r="26" spans="14:24" x14ac:dyDescent="0.2">
      <c r="N26" s="3"/>
      <c r="R26" s="4"/>
    </row>
    <row r="27" spans="14:24" x14ac:dyDescent="0.2">
      <c r="N27" s="3"/>
      <c r="R27" s="4"/>
    </row>
    <row r="28" spans="14:24" x14ac:dyDescent="0.2">
      <c r="N28" s="3"/>
      <c r="R28" s="4"/>
    </row>
    <row r="29" spans="14:24" x14ac:dyDescent="0.2">
      <c r="N29" s="3"/>
      <c r="R29" s="4"/>
    </row>
    <row r="30" spans="14:24" x14ac:dyDescent="0.2">
      <c r="N30" s="3"/>
      <c r="R30" s="4"/>
    </row>
    <row r="31" spans="14:24" x14ac:dyDescent="0.2">
      <c r="N31" s="3"/>
      <c r="R31" s="4"/>
    </row>
    <row r="32" spans="14:24" x14ac:dyDescent="0.2">
      <c r="N32" s="3"/>
    </row>
    <row r="33" spans="14:14" x14ac:dyDescent="0.2">
      <c r="N33" s="3"/>
    </row>
    <row r="34" spans="14:14" x14ac:dyDescent="0.2">
      <c r="N34" s="3"/>
    </row>
    <row r="35" spans="14:14" x14ac:dyDescent="0.2">
      <c r="N35" s="3"/>
    </row>
    <row r="36" spans="14:14" x14ac:dyDescent="0.2">
      <c r="N36" s="3"/>
    </row>
    <row r="37" spans="14:14" x14ac:dyDescent="0.2">
      <c r="N37" s="3"/>
    </row>
  </sheetData>
  <mergeCells count="18">
    <mergeCell ref="A1:Z1"/>
    <mergeCell ref="A2:Z2"/>
    <mergeCell ref="A3:Z3"/>
    <mergeCell ref="B5:Z5"/>
    <mergeCell ref="D6:H6"/>
    <mergeCell ref="J6:P6"/>
    <mergeCell ref="R6:Z6"/>
    <mergeCell ref="J7:L7"/>
    <mergeCell ref="N7:P7"/>
    <mergeCell ref="A8:B8"/>
    <mergeCell ref="A9:B9"/>
    <mergeCell ref="A10:B10"/>
    <mergeCell ref="A11:B11"/>
    <mergeCell ref="A12:B12"/>
    <mergeCell ref="A16:B16"/>
    <mergeCell ref="A13:B13"/>
    <mergeCell ref="A14:B14"/>
    <mergeCell ref="A15:B1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1"/>
  <sheetViews>
    <sheetView rightToLeft="1" workbookViewId="0">
      <selection activeCell="V21" sqref="V21"/>
    </sheetView>
  </sheetViews>
  <sheetFormatPr defaultRowHeight="12.75" x14ac:dyDescent="0.2"/>
  <cols>
    <col min="1" max="1" width="5.140625" style="19" customWidth="1"/>
    <col min="2" max="2" width="23.85546875" style="19" customWidth="1"/>
    <col min="3" max="3" width="1.28515625" style="19" customWidth="1"/>
    <col min="4" max="4" width="11.140625" style="19" customWidth="1"/>
    <col min="5" max="5" width="1.28515625" style="19" customWidth="1"/>
    <col min="6" max="6" width="14.140625" style="19" customWidth="1"/>
    <col min="7" max="7" width="1.28515625" style="19" customWidth="1"/>
    <col min="8" max="8" width="11.28515625" style="19" customWidth="1"/>
    <col min="9" max="9" width="1.28515625" style="19" customWidth="1"/>
    <col min="10" max="10" width="10.42578125" style="19" customWidth="1"/>
    <col min="11" max="11" width="1.28515625" style="19" customWidth="1"/>
    <col min="12" max="12" width="11.7109375" style="19" customWidth="1"/>
    <col min="13" max="13" width="1.28515625" style="19" customWidth="1"/>
    <col min="14" max="14" width="8.5703125" style="19" customWidth="1"/>
    <col min="15" max="15" width="1.28515625" style="19" customWidth="1"/>
    <col min="16" max="16" width="9.5703125" style="19" customWidth="1"/>
    <col min="17" max="17" width="1.28515625" style="19" customWidth="1"/>
    <col min="18" max="18" width="13.5703125" style="19" bestFit="1" customWidth="1"/>
    <col min="19" max="19" width="1.28515625" style="19" customWidth="1"/>
    <col min="20" max="20" width="16" style="19" bestFit="1" customWidth="1"/>
    <col min="21" max="21" width="1.28515625" style="19" customWidth="1"/>
    <col min="22" max="22" width="6.85546875" style="19" customWidth="1"/>
    <col min="23" max="23" width="1.28515625" style="19" customWidth="1"/>
    <col min="24" max="24" width="13" style="19" customWidth="1"/>
    <col min="25" max="25" width="1.28515625" style="19" customWidth="1"/>
    <col min="26" max="26" width="6.28515625" style="19" customWidth="1"/>
    <col min="27" max="27" width="1.28515625" style="19" customWidth="1"/>
    <col min="28" max="28" width="13" style="19" customWidth="1"/>
    <col min="29" max="29" width="1.28515625" style="19" customWidth="1"/>
    <col min="30" max="30" width="6.85546875" style="19" customWidth="1"/>
    <col min="31" max="31" width="1.28515625" style="19" customWidth="1"/>
    <col min="32" max="32" width="11.7109375" style="19" customWidth="1"/>
    <col min="33" max="33" width="1.28515625" style="19" customWidth="1"/>
    <col min="34" max="34" width="13.5703125" style="19" bestFit="1" customWidth="1"/>
    <col min="35" max="35" width="1.28515625" style="19" customWidth="1"/>
    <col min="36" max="36" width="15.5703125" style="19" customWidth="1"/>
    <col min="37" max="37" width="1.28515625" style="19" customWidth="1"/>
    <col min="38" max="38" width="18.28515625" style="19" bestFit="1" customWidth="1"/>
    <col min="39" max="39" width="0.28515625" style="19" customWidth="1"/>
    <col min="40" max="16384" width="9.140625" style="19"/>
  </cols>
  <sheetData>
    <row r="1" spans="1:38" ht="30" customHeight="1" x14ac:dyDescent="0.2">
      <c r="A1" s="98" t="s">
        <v>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</row>
    <row r="2" spans="1:38" ht="30" customHeight="1" x14ac:dyDescent="0.2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</row>
    <row r="3" spans="1:38" ht="30" customHeight="1" x14ac:dyDescent="0.2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</row>
    <row r="4" spans="1:38" ht="14.45" customHeight="1" x14ac:dyDescent="0.2"/>
    <row r="5" spans="1:38" ht="24.75" customHeight="1" x14ac:dyDescent="0.2">
      <c r="A5" s="5" t="s">
        <v>34</v>
      </c>
      <c r="B5" s="105" t="s">
        <v>35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</row>
    <row r="6" spans="1:38" ht="24.75" customHeight="1" x14ac:dyDescent="0.2">
      <c r="A6" s="100" t="s">
        <v>36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 t="s">
        <v>4</v>
      </c>
      <c r="Q6" s="100"/>
      <c r="R6" s="100"/>
      <c r="S6" s="100"/>
      <c r="T6" s="100"/>
      <c r="U6" s="12"/>
      <c r="V6" s="100" t="s">
        <v>5</v>
      </c>
      <c r="W6" s="100"/>
      <c r="X6" s="100"/>
      <c r="Y6" s="100"/>
      <c r="Z6" s="100"/>
      <c r="AA6" s="100"/>
      <c r="AB6" s="100"/>
      <c r="AC6" s="12"/>
      <c r="AD6" s="100" t="s">
        <v>6</v>
      </c>
      <c r="AE6" s="100"/>
      <c r="AF6" s="100"/>
      <c r="AG6" s="100"/>
      <c r="AH6" s="100"/>
      <c r="AI6" s="100"/>
      <c r="AJ6" s="100"/>
      <c r="AK6" s="100"/>
      <c r="AL6" s="100"/>
    </row>
    <row r="7" spans="1:38" ht="24.75" customHeight="1" x14ac:dyDescent="0.2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12"/>
      <c r="V7" s="104" t="s">
        <v>7</v>
      </c>
      <c r="W7" s="104"/>
      <c r="X7" s="104"/>
      <c r="Y7" s="41"/>
      <c r="Z7" s="104" t="s">
        <v>8</v>
      </c>
      <c r="AA7" s="104"/>
      <c r="AB7" s="104"/>
      <c r="AC7" s="12"/>
      <c r="AD7" s="41"/>
      <c r="AE7" s="41"/>
      <c r="AF7" s="41"/>
      <c r="AG7" s="41"/>
      <c r="AH7" s="41"/>
      <c r="AI7" s="41"/>
      <c r="AJ7" s="41"/>
      <c r="AK7" s="41"/>
      <c r="AL7" s="41"/>
    </row>
    <row r="8" spans="1:38" ht="51.75" customHeight="1" x14ac:dyDescent="0.2">
      <c r="A8" s="100" t="s">
        <v>37</v>
      </c>
      <c r="B8" s="100"/>
      <c r="C8" s="12"/>
      <c r="D8" s="9" t="s">
        <v>38</v>
      </c>
      <c r="E8" s="59"/>
      <c r="F8" s="9" t="s">
        <v>39</v>
      </c>
      <c r="G8" s="59"/>
      <c r="H8" s="9" t="s">
        <v>40</v>
      </c>
      <c r="I8" s="59"/>
      <c r="J8" s="9" t="s">
        <v>41</v>
      </c>
      <c r="K8" s="59"/>
      <c r="L8" s="9" t="s">
        <v>42</v>
      </c>
      <c r="M8" s="59"/>
      <c r="N8" s="9" t="s">
        <v>21</v>
      </c>
      <c r="O8" s="12"/>
      <c r="P8" s="6" t="s">
        <v>10</v>
      </c>
      <c r="Q8" s="12"/>
      <c r="R8" s="6" t="s">
        <v>11</v>
      </c>
      <c r="S8" s="12"/>
      <c r="T8" s="6" t="s">
        <v>12</v>
      </c>
      <c r="U8" s="12"/>
      <c r="V8" s="7" t="s">
        <v>10</v>
      </c>
      <c r="W8" s="41"/>
      <c r="X8" s="7" t="s">
        <v>11</v>
      </c>
      <c r="Y8" s="12"/>
      <c r="Z8" s="7" t="s">
        <v>10</v>
      </c>
      <c r="AA8" s="41"/>
      <c r="AB8" s="7" t="s">
        <v>13</v>
      </c>
      <c r="AC8" s="12"/>
      <c r="AD8" s="6" t="s">
        <v>10</v>
      </c>
      <c r="AE8" s="12"/>
      <c r="AF8" s="9" t="s">
        <v>14</v>
      </c>
      <c r="AG8" s="12"/>
      <c r="AH8" s="6" t="s">
        <v>11</v>
      </c>
      <c r="AI8" s="12"/>
      <c r="AJ8" s="6" t="s">
        <v>12</v>
      </c>
      <c r="AK8" s="12"/>
      <c r="AL8" s="6" t="s">
        <v>102</v>
      </c>
    </row>
    <row r="9" spans="1:38" ht="24.75" customHeight="1" x14ac:dyDescent="0.2">
      <c r="A9" s="106" t="s">
        <v>43</v>
      </c>
      <c r="B9" s="106"/>
      <c r="C9" s="12"/>
      <c r="D9" s="54" t="s">
        <v>44</v>
      </c>
      <c r="E9" s="12"/>
      <c r="F9" s="54" t="s">
        <v>44</v>
      </c>
      <c r="G9" s="12"/>
      <c r="H9" s="54" t="s">
        <v>45</v>
      </c>
      <c r="I9" s="12"/>
      <c r="J9" s="54" t="s">
        <v>46</v>
      </c>
      <c r="K9" s="12"/>
      <c r="L9" s="55">
        <v>23</v>
      </c>
      <c r="M9" s="12"/>
      <c r="N9" s="55">
        <v>23</v>
      </c>
      <c r="O9" s="12"/>
      <c r="P9" s="57">
        <v>10000</v>
      </c>
      <c r="Q9" s="28"/>
      <c r="R9" s="57">
        <v>9609962175</v>
      </c>
      <c r="S9" s="28"/>
      <c r="T9" s="57">
        <v>9427060423</v>
      </c>
      <c r="U9" s="12"/>
      <c r="V9" s="56">
        <v>0</v>
      </c>
      <c r="W9" s="12"/>
      <c r="X9" s="56">
        <v>0</v>
      </c>
      <c r="Y9" s="12"/>
      <c r="Z9" s="56">
        <v>0</v>
      </c>
      <c r="AA9" s="12"/>
      <c r="AB9" s="56">
        <v>0</v>
      </c>
      <c r="AC9" s="12"/>
      <c r="AD9" s="56">
        <v>10000</v>
      </c>
      <c r="AE9" s="12"/>
      <c r="AF9" s="57">
        <v>952000</v>
      </c>
      <c r="AG9" s="28"/>
      <c r="AH9" s="57">
        <v>9609962175</v>
      </c>
      <c r="AI9" s="28"/>
      <c r="AJ9" s="57">
        <v>9513098000</v>
      </c>
      <c r="AK9" s="28"/>
      <c r="AL9" s="58">
        <v>0.01</v>
      </c>
    </row>
    <row r="10" spans="1:38" ht="24.75" customHeight="1" thickBot="1" x14ac:dyDescent="0.25">
      <c r="A10" s="99" t="s">
        <v>19</v>
      </c>
      <c r="B10" s="99"/>
      <c r="C10" s="12"/>
      <c r="D10" s="45"/>
      <c r="E10" s="12"/>
      <c r="F10" s="45"/>
      <c r="G10" s="12"/>
      <c r="H10" s="45"/>
      <c r="I10" s="12"/>
      <c r="J10" s="45"/>
      <c r="K10" s="12"/>
      <c r="L10" s="45"/>
      <c r="M10" s="12"/>
      <c r="N10" s="45"/>
      <c r="O10" s="12"/>
      <c r="P10" s="45">
        <v>10000</v>
      </c>
      <c r="Q10" s="12"/>
      <c r="R10" s="45">
        <f>SUM(R9)</f>
        <v>9609962175</v>
      </c>
      <c r="S10" s="12"/>
      <c r="T10" s="45">
        <f>SUM(T9)</f>
        <v>9427060423</v>
      </c>
      <c r="U10" s="12"/>
      <c r="V10" s="45">
        <v>0</v>
      </c>
      <c r="W10" s="12"/>
      <c r="X10" s="45">
        <v>0</v>
      </c>
      <c r="Y10" s="12"/>
      <c r="Z10" s="45">
        <v>0</v>
      </c>
      <c r="AA10" s="12"/>
      <c r="AB10" s="45">
        <v>0</v>
      </c>
      <c r="AC10" s="12"/>
      <c r="AD10" s="45">
        <v>10000</v>
      </c>
      <c r="AE10" s="12"/>
      <c r="AF10" s="45">
        <v>952000</v>
      </c>
      <c r="AG10" s="12"/>
      <c r="AH10" s="45">
        <v>9609962175</v>
      </c>
      <c r="AI10" s="12"/>
      <c r="AJ10" s="45">
        <v>9513098000</v>
      </c>
      <c r="AK10" s="12"/>
      <c r="AL10" s="39">
        <v>0.01</v>
      </c>
    </row>
    <row r="11" spans="1:38" ht="13.5" thickTop="1" x14ac:dyDescent="0.2"/>
    <row r="13" spans="1:38" x14ac:dyDescent="0.2">
      <c r="AL13" s="92"/>
    </row>
    <row r="18" spans="32:36" x14ac:dyDescent="0.2">
      <c r="AJ18" s="95"/>
    </row>
    <row r="19" spans="32:36" x14ac:dyDescent="0.2">
      <c r="AF19" s="96"/>
      <c r="AJ19" s="95"/>
    </row>
    <row r="21" spans="32:36" x14ac:dyDescent="0.2">
      <c r="AJ21" s="95"/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J26" sqref="J26"/>
    </sheetView>
  </sheetViews>
  <sheetFormatPr defaultRowHeight="12.75" x14ac:dyDescent="0.2"/>
  <cols>
    <col min="1" max="1" width="5.140625" customWidth="1"/>
    <col min="2" max="2" width="30.42578125" customWidth="1"/>
    <col min="3" max="3" width="1.28515625" customWidth="1"/>
    <col min="4" max="4" width="16.5703125" customWidth="1"/>
    <col min="5" max="5" width="1.28515625" customWidth="1"/>
    <col min="6" max="6" width="18.42578125" customWidth="1"/>
    <col min="7" max="7" width="1.28515625" customWidth="1"/>
    <col min="8" max="8" width="18.42578125" customWidth="1"/>
    <col min="9" max="9" width="1.28515625" customWidth="1"/>
    <col min="10" max="10" width="16.5703125" customWidth="1"/>
    <col min="11" max="11" width="1.28515625" customWidth="1"/>
    <col min="12" max="12" width="19.42578125" customWidth="1"/>
  </cols>
  <sheetData>
    <row r="1" spans="1:12" ht="27" customHeight="1" x14ac:dyDescent="0.2">
      <c r="A1" s="98" t="s">
        <v>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ht="27" customHeight="1" x14ac:dyDescent="0.2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27" customHeight="1" x14ac:dyDescent="0.2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2" ht="14.45" customHeigh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26.25" customHeight="1" x14ac:dyDescent="0.2">
      <c r="A5" s="5" t="s">
        <v>47</v>
      </c>
      <c r="B5" s="105" t="s">
        <v>113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</row>
    <row r="6" spans="1:12" ht="26.25" customHeight="1" x14ac:dyDescent="0.2">
      <c r="A6" s="19"/>
      <c r="B6" s="19"/>
      <c r="C6" s="19"/>
      <c r="D6" s="6" t="s">
        <v>4</v>
      </c>
      <c r="E6" s="19"/>
      <c r="F6" s="100" t="s">
        <v>5</v>
      </c>
      <c r="G6" s="100"/>
      <c r="H6" s="100"/>
      <c r="I6" s="19"/>
      <c r="J6" s="107" t="s">
        <v>6</v>
      </c>
      <c r="K6" s="107"/>
      <c r="L6" s="107"/>
    </row>
    <row r="7" spans="1:12" ht="26.25" customHeight="1" x14ac:dyDescent="0.2">
      <c r="A7" s="19"/>
      <c r="B7" s="19"/>
      <c r="C7" s="19"/>
      <c r="D7" s="20"/>
      <c r="E7" s="19"/>
      <c r="F7" s="20"/>
      <c r="G7" s="20"/>
      <c r="H7" s="20"/>
      <c r="I7" s="19"/>
      <c r="J7" s="60"/>
      <c r="K7" s="19"/>
      <c r="L7" s="19"/>
    </row>
    <row r="8" spans="1:12" ht="26.25" customHeight="1" x14ac:dyDescent="0.2">
      <c r="A8" s="100" t="s">
        <v>114</v>
      </c>
      <c r="B8" s="100"/>
      <c r="C8" s="19"/>
      <c r="D8" s="6" t="s">
        <v>48</v>
      </c>
      <c r="E8" s="19"/>
      <c r="F8" s="6" t="s">
        <v>49</v>
      </c>
      <c r="G8" s="19"/>
      <c r="H8" s="6" t="s">
        <v>50</v>
      </c>
      <c r="I8" s="19"/>
      <c r="J8" s="6" t="s">
        <v>48</v>
      </c>
      <c r="K8" s="19"/>
      <c r="L8" s="6" t="s">
        <v>102</v>
      </c>
    </row>
    <row r="9" spans="1:12" ht="26.25" customHeight="1" x14ac:dyDescent="0.2">
      <c r="A9" s="101" t="s">
        <v>98</v>
      </c>
      <c r="B9" s="101"/>
      <c r="C9" s="19"/>
      <c r="D9" s="31">
        <v>382115763</v>
      </c>
      <c r="E9" s="32"/>
      <c r="F9" s="31">
        <v>685818357151</v>
      </c>
      <c r="G9" s="32"/>
      <c r="H9" s="31">
        <v>685637339939</v>
      </c>
      <c r="I9" s="32"/>
      <c r="J9" s="31">
        <v>563132975</v>
      </c>
      <c r="K9" s="19"/>
      <c r="L9" s="89">
        <v>0</v>
      </c>
    </row>
    <row r="10" spans="1:12" ht="26.25" customHeight="1" thickBot="1" x14ac:dyDescent="0.25">
      <c r="A10" s="99" t="s">
        <v>19</v>
      </c>
      <c r="B10" s="99"/>
      <c r="C10" s="19"/>
      <c r="D10" s="35">
        <f>SUM(D9:D9)</f>
        <v>382115763</v>
      </c>
      <c r="E10" s="32"/>
      <c r="F10" s="35">
        <v>685818357151</v>
      </c>
      <c r="G10" s="32"/>
      <c r="H10" s="35">
        <v>685637339939</v>
      </c>
      <c r="I10" s="32"/>
      <c r="J10" s="35">
        <v>563132975</v>
      </c>
      <c r="K10" s="19"/>
      <c r="L10" s="46">
        <v>0</v>
      </c>
    </row>
    <row r="11" spans="1:12" ht="13.5" thickTop="1" x14ac:dyDescent="0.2"/>
    <row r="12" spans="1:12" x14ac:dyDescent="0.2">
      <c r="L12" s="93"/>
    </row>
  </sheetData>
  <mergeCells count="9">
    <mergeCell ref="A8:B8"/>
    <mergeCell ref="A9:B9"/>
    <mergeCell ref="A10:B10"/>
    <mergeCell ref="A1:L1"/>
    <mergeCell ref="A2:L2"/>
    <mergeCell ref="A3:L3"/>
    <mergeCell ref="B5:L5"/>
    <mergeCell ref="F6:H6"/>
    <mergeCell ref="J6: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25"/>
  <sheetViews>
    <sheetView rightToLeft="1" workbookViewId="0">
      <selection activeCell="H21" sqref="H21"/>
    </sheetView>
  </sheetViews>
  <sheetFormatPr defaultRowHeight="12.75" x14ac:dyDescent="0.2"/>
  <cols>
    <col min="1" max="1" width="2.5703125" customWidth="1"/>
    <col min="2" max="2" width="47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7.28515625" bestFit="1" customWidth="1"/>
    <col min="9" max="9" width="1.28515625" customWidth="1"/>
    <col min="10" max="10" width="19.42578125" customWidth="1"/>
    <col min="11" max="11" width="1.28515625" customWidth="1"/>
    <col min="12" max="12" width="19.5703125" bestFit="1" customWidth="1"/>
    <col min="13" max="13" width="1.28515625" customWidth="1"/>
    <col min="14" max="14" width="18.140625" bestFit="1" customWidth="1"/>
    <col min="15" max="15" width="1.28515625" customWidth="1"/>
    <col min="16" max="16" width="18" bestFit="1" customWidth="1"/>
  </cols>
  <sheetData>
    <row r="1" spans="1:16" ht="29.1" customHeight="1" x14ac:dyDescent="0.2">
      <c r="A1" s="98" t="s">
        <v>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</row>
    <row r="2" spans="1:16" ht="29.1" customHeight="1" x14ac:dyDescent="0.2">
      <c r="A2" s="98" t="s">
        <v>51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6" ht="29.1" customHeight="1" x14ac:dyDescent="0.2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</row>
    <row r="4" spans="1:16" ht="14.45" customHeight="1" x14ac:dyDescent="0.2"/>
    <row r="5" spans="1:16" ht="28.5" customHeight="1" x14ac:dyDescent="0.2">
      <c r="A5" s="1" t="s">
        <v>52</v>
      </c>
      <c r="B5" s="105" t="s">
        <v>115</v>
      </c>
      <c r="C5" s="105"/>
      <c r="D5" s="105"/>
      <c r="E5" s="105"/>
      <c r="F5" s="105"/>
      <c r="G5" s="105"/>
      <c r="H5" s="105"/>
      <c r="I5" s="105"/>
      <c r="J5" s="105"/>
    </row>
    <row r="6" spans="1:16" ht="28.5" customHeight="1" x14ac:dyDescent="0.2">
      <c r="A6" s="12"/>
      <c r="B6" s="12"/>
      <c r="C6" s="108" t="s">
        <v>61</v>
      </c>
      <c r="D6" s="108"/>
      <c r="E6" s="108"/>
      <c r="F6" s="108"/>
      <c r="G6" s="108"/>
      <c r="H6" s="108"/>
      <c r="I6" s="108"/>
      <c r="J6" s="108"/>
      <c r="K6" s="12"/>
      <c r="L6" s="108" t="s">
        <v>62</v>
      </c>
      <c r="M6" s="108"/>
      <c r="N6" s="108"/>
      <c r="O6" s="108"/>
      <c r="P6" s="108"/>
    </row>
    <row r="7" spans="1:16" ht="28.5" customHeight="1" x14ac:dyDescent="0.2">
      <c r="A7" s="100" t="s">
        <v>53</v>
      </c>
      <c r="B7" s="100"/>
      <c r="C7" s="12"/>
      <c r="D7" s="6" t="s">
        <v>54</v>
      </c>
      <c r="E7" s="12"/>
      <c r="F7" s="6" t="s">
        <v>48</v>
      </c>
      <c r="G7" s="12"/>
      <c r="H7" s="6" t="s">
        <v>55</v>
      </c>
      <c r="I7" s="12"/>
      <c r="J7" s="6" t="s">
        <v>116</v>
      </c>
      <c r="K7" s="12"/>
      <c r="L7" s="6" t="s">
        <v>48</v>
      </c>
      <c r="M7" s="12"/>
      <c r="N7" s="6" t="s">
        <v>55</v>
      </c>
      <c r="O7" s="12"/>
      <c r="P7" s="6" t="s">
        <v>116</v>
      </c>
    </row>
    <row r="8" spans="1:16" ht="28.5" customHeight="1" x14ac:dyDescent="0.2">
      <c r="A8" s="101" t="s">
        <v>117</v>
      </c>
      <c r="B8" s="101"/>
      <c r="C8" s="12"/>
      <c r="D8" s="63" t="s">
        <v>56</v>
      </c>
      <c r="E8" s="12"/>
      <c r="F8" s="31">
        <f>'درآمد سرمایه‌گذاری در سهام'!J13</f>
        <v>10867223620450</v>
      </c>
      <c r="G8" s="28"/>
      <c r="H8" s="36">
        <f>F8/F12*100</f>
        <v>95.758577438971088</v>
      </c>
      <c r="I8" s="28"/>
      <c r="J8" s="36">
        <v>14.832069014732079</v>
      </c>
      <c r="K8" s="28"/>
      <c r="L8" s="31">
        <f>'درآمد سرمایه‌گذاری در سهام'!T13</f>
        <v>36735676927405</v>
      </c>
      <c r="M8" s="28"/>
      <c r="N8" s="36">
        <f>L8/L12*100</f>
        <v>95.049782754746772</v>
      </c>
      <c r="O8" s="28"/>
      <c r="P8" s="36">
        <v>50.14</v>
      </c>
    </row>
    <row r="9" spans="1:16" ht="28.5" customHeight="1" x14ac:dyDescent="0.2">
      <c r="A9" s="102" t="s">
        <v>118</v>
      </c>
      <c r="B9" s="102"/>
      <c r="C9" s="12"/>
      <c r="D9" s="64" t="s">
        <v>57</v>
      </c>
      <c r="E9" s="12"/>
      <c r="F9" s="33">
        <f>'درآمد سرمایه‌گذاری در صندوق'!J16</f>
        <v>481044215366</v>
      </c>
      <c r="G9" s="28"/>
      <c r="H9" s="37">
        <f>F9/F12*100</f>
        <v>4.2388112509261804</v>
      </c>
      <c r="I9" s="28"/>
      <c r="J9" s="37">
        <v>0.65655049078218075</v>
      </c>
      <c r="K9" s="28"/>
      <c r="L9" s="33">
        <f>'درآمد سرمایه‌گذاری در صندوق'!T16</f>
        <v>1912807221187</v>
      </c>
      <c r="M9" s="28"/>
      <c r="N9" s="37">
        <f>L9/L12*100</f>
        <v>4.9491917947999644</v>
      </c>
      <c r="O9" s="28"/>
      <c r="P9" s="37">
        <v>2.6106841735671091</v>
      </c>
    </row>
    <row r="10" spans="1:16" ht="28.5" customHeight="1" x14ac:dyDescent="0.2">
      <c r="A10" s="102" t="s">
        <v>119</v>
      </c>
      <c r="B10" s="102"/>
      <c r="C10" s="12"/>
      <c r="D10" s="64" t="s">
        <v>58</v>
      </c>
      <c r="E10" s="12"/>
      <c r="F10" s="33">
        <f>'درآمد سرمایه‌گذاری در اوراق به'!J10</f>
        <v>294372957</v>
      </c>
      <c r="G10" s="28"/>
      <c r="H10" s="37">
        <f>F10/F12*100</f>
        <v>2.5939224758178064E-3</v>
      </c>
      <c r="I10" s="28"/>
      <c r="J10" s="37">
        <v>4.0177327409353169E-4</v>
      </c>
      <c r="K10" s="28"/>
      <c r="L10" s="33">
        <f>'درآمد سرمایه‌گذاری در اوراق به'!R10</f>
        <v>391109734</v>
      </c>
      <c r="M10" s="28"/>
      <c r="N10" s="37">
        <f>L10/L12*100</f>
        <v>1.0119561788239197E-3</v>
      </c>
      <c r="O10" s="28"/>
      <c r="P10" s="37">
        <v>5.3380391989957916E-4</v>
      </c>
    </row>
    <row r="11" spans="1:16" ht="28.5" customHeight="1" x14ac:dyDescent="0.2">
      <c r="A11" s="102" t="s">
        <v>120</v>
      </c>
      <c r="B11" s="102"/>
      <c r="C11" s="12"/>
      <c r="D11" s="64" t="s">
        <v>59</v>
      </c>
      <c r="E11" s="12"/>
      <c r="F11" s="33">
        <f>'درآمد سپرده بانکی'!D9</f>
        <v>1973246</v>
      </c>
      <c r="G11" s="28"/>
      <c r="H11" s="37">
        <f>F11/F12*100</f>
        <v>1.73876269134246E-5</v>
      </c>
      <c r="I11" s="28"/>
      <c r="J11" s="37">
        <v>2.6931737007756626E-6</v>
      </c>
      <c r="K11" s="28"/>
      <c r="L11" s="33">
        <f>'درآمد سپرده بانکی'!H9</f>
        <v>5215386</v>
      </c>
      <c r="M11" s="28"/>
      <c r="N11" s="37">
        <f>L11/L12*100</f>
        <v>1.3494274442302087E-5</v>
      </c>
      <c r="O11" s="28"/>
      <c r="P11" s="37">
        <v>7.1181902381120144E-6</v>
      </c>
    </row>
    <row r="12" spans="1:16" ht="28.5" customHeight="1" thickBot="1" x14ac:dyDescent="0.25">
      <c r="A12" s="99" t="s">
        <v>19</v>
      </c>
      <c r="B12" s="99"/>
      <c r="C12" s="12"/>
      <c r="D12" s="45"/>
      <c r="E12" s="12"/>
      <c r="F12" s="35">
        <f>SUM(F8:F11)</f>
        <v>11348564182019</v>
      </c>
      <c r="G12" s="28"/>
      <c r="H12" s="39">
        <f>SUM(H8:H11)</f>
        <v>100</v>
      </c>
      <c r="I12" s="28"/>
      <c r="J12" s="39">
        <f>SUM(J8:J11)</f>
        <v>15.489023971962053</v>
      </c>
      <c r="K12" s="28"/>
      <c r="L12" s="35">
        <f>SUM(L8:L11)</f>
        <v>38648880473712</v>
      </c>
      <c r="M12" s="28"/>
      <c r="N12" s="39">
        <f>SUM(N8:N11)</f>
        <v>100</v>
      </c>
      <c r="O12" s="28"/>
      <c r="P12" s="39">
        <f>SUM(P8:P11)</f>
        <v>52.751225095677249</v>
      </c>
    </row>
    <row r="13" spans="1:16" ht="13.5" thickTop="1" x14ac:dyDescent="0.2"/>
    <row r="18" spans="12:16" x14ac:dyDescent="0.2">
      <c r="L18" s="2"/>
    </row>
    <row r="19" spans="12:16" x14ac:dyDescent="0.2">
      <c r="L19" s="2"/>
      <c r="N19" s="4"/>
      <c r="P19" s="97"/>
    </row>
    <row r="20" spans="12:16" x14ac:dyDescent="0.2">
      <c r="L20" s="2"/>
      <c r="P20" s="97"/>
    </row>
    <row r="21" spans="12:16" x14ac:dyDescent="0.2">
      <c r="P21" s="97"/>
    </row>
    <row r="22" spans="12:16" x14ac:dyDescent="0.2">
      <c r="P22" s="97"/>
    </row>
    <row r="23" spans="12:16" x14ac:dyDescent="0.2">
      <c r="L23" s="2"/>
    </row>
    <row r="25" spans="12:16" x14ac:dyDescent="0.2">
      <c r="L25" s="4"/>
    </row>
  </sheetData>
  <mergeCells count="12">
    <mergeCell ref="B5:J5"/>
    <mergeCell ref="A7:B7"/>
    <mergeCell ref="C6:J6"/>
    <mergeCell ref="A1:P1"/>
    <mergeCell ref="A2:P2"/>
    <mergeCell ref="A3:P3"/>
    <mergeCell ref="L6:P6"/>
    <mergeCell ref="A12:B12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22"/>
  <sheetViews>
    <sheetView rightToLeft="1" zoomScale="98" zoomScaleNormal="98" workbookViewId="0">
      <selection activeCell="N17" sqref="N17"/>
    </sheetView>
  </sheetViews>
  <sheetFormatPr defaultRowHeight="12.75" x14ac:dyDescent="0.2"/>
  <cols>
    <col min="1" max="1" width="5.140625" customWidth="1"/>
    <col min="2" max="2" width="20.140625" customWidth="1"/>
    <col min="3" max="3" width="1.28515625" customWidth="1"/>
    <col min="4" max="4" width="15.7109375" bestFit="1" customWidth="1"/>
    <col min="5" max="5" width="1.28515625" customWidth="1"/>
    <col min="6" max="6" width="21.28515625" customWidth="1"/>
    <col min="7" max="7" width="1.28515625" customWidth="1"/>
    <col min="8" max="8" width="20.140625" customWidth="1"/>
    <col min="9" max="9" width="1.28515625" customWidth="1"/>
    <col min="10" max="10" width="22" customWidth="1"/>
    <col min="11" max="11" width="1.28515625" customWidth="1"/>
    <col min="12" max="12" width="21.85546875" bestFit="1" customWidth="1"/>
    <col min="13" max="13" width="1.28515625" customWidth="1"/>
    <col min="14" max="14" width="21.140625" customWidth="1"/>
    <col min="15" max="15" width="1.28515625" customWidth="1"/>
    <col min="16" max="16" width="22.85546875" customWidth="1"/>
    <col min="17" max="17" width="1.28515625" customWidth="1"/>
    <col min="18" max="18" width="21" customWidth="1"/>
    <col min="19" max="19" width="1.28515625" customWidth="1"/>
    <col min="20" max="20" width="22.28515625" customWidth="1"/>
    <col min="21" max="21" width="1.28515625" customWidth="1"/>
    <col min="22" max="22" width="17.5703125" bestFit="1" customWidth="1"/>
  </cols>
  <sheetData>
    <row r="1" spans="1:22" ht="27" customHeight="1" x14ac:dyDescent="0.2">
      <c r="A1" s="98" t="s">
        <v>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</row>
    <row r="2" spans="1:22" ht="27" customHeight="1" x14ac:dyDescent="0.2">
      <c r="A2" s="98" t="s">
        <v>51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</row>
    <row r="3" spans="1:22" ht="27" customHeight="1" x14ac:dyDescent="0.2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spans="1:22" ht="14.45" customHeight="1" x14ac:dyDescent="0.2"/>
    <row r="5" spans="1:22" s="19" customFormat="1" ht="26.25" customHeight="1" x14ac:dyDescent="0.2">
      <c r="A5" s="5" t="s">
        <v>60</v>
      </c>
      <c r="B5" s="105" t="s">
        <v>117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</row>
    <row r="6" spans="1:22" s="19" customFormat="1" ht="26.25" customHeight="1" x14ac:dyDescent="0.2">
      <c r="D6" s="100" t="s">
        <v>61</v>
      </c>
      <c r="E6" s="100"/>
      <c r="F6" s="100"/>
      <c r="G6" s="100"/>
      <c r="H6" s="100"/>
      <c r="I6" s="100"/>
      <c r="J6" s="100"/>
      <c r="K6" s="100"/>
      <c r="L6" s="100"/>
      <c r="N6" s="100" t="s">
        <v>62</v>
      </c>
      <c r="O6" s="100"/>
      <c r="P6" s="100"/>
      <c r="Q6" s="100"/>
      <c r="R6" s="100"/>
      <c r="S6" s="100"/>
      <c r="T6" s="100"/>
      <c r="U6" s="100"/>
      <c r="V6" s="100"/>
    </row>
    <row r="7" spans="1:22" s="19" customFormat="1" ht="26.25" customHeight="1" x14ac:dyDescent="0.2">
      <c r="D7" s="20"/>
      <c r="E7" s="20"/>
      <c r="F7" s="20"/>
      <c r="G7" s="20"/>
      <c r="H7" s="20"/>
      <c r="I7" s="20"/>
      <c r="J7" s="104" t="s">
        <v>19</v>
      </c>
      <c r="K7" s="104"/>
      <c r="L7" s="104"/>
      <c r="N7" s="20"/>
      <c r="O7" s="20"/>
      <c r="P7" s="20"/>
      <c r="Q7" s="20"/>
      <c r="R7" s="20"/>
      <c r="S7" s="20"/>
      <c r="T7" s="104" t="s">
        <v>19</v>
      </c>
      <c r="U7" s="104"/>
      <c r="V7" s="104"/>
    </row>
    <row r="8" spans="1:22" s="19" customFormat="1" ht="26.25" customHeight="1" x14ac:dyDescent="0.2">
      <c r="A8" s="100" t="s">
        <v>63</v>
      </c>
      <c r="B8" s="100"/>
      <c r="D8" s="6" t="s">
        <v>64</v>
      </c>
      <c r="F8" s="6" t="s">
        <v>65</v>
      </c>
      <c r="H8" s="6" t="s">
        <v>66</v>
      </c>
      <c r="J8" s="7" t="s">
        <v>48</v>
      </c>
      <c r="K8" s="20"/>
      <c r="L8" s="7" t="s">
        <v>55</v>
      </c>
      <c r="N8" s="6" t="s">
        <v>64</v>
      </c>
      <c r="P8" s="11" t="s">
        <v>65</v>
      </c>
      <c r="R8" s="6" t="s">
        <v>66</v>
      </c>
      <c r="T8" s="7" t="s">
        <v>48</v>
      </c>
      <c r="U8" s="20"/>
      <c r="V8" s="7" t="s">
        <v>55</v>
      </c>
    </row>
    <row r="9" spans="1:22" s="19" customFormat="1" ht="26.25" customHeight="1" x14ac:dyDescent="0.2">
      <c r="A9" s="101" t="s">
        <v>15</v>
      </c>
      <c r="B9" s="101"/>
      <c r="D9" s="14">
        <v>0</v>
      </c>
      <c r="E9" s="47"/>
      <c r="F9" s="31">
        <v>6712768226764</v>
      </c>
      <c r="G9" s="32"/>
      <c r="H9" s="27">
        <v>2720691130836</v>
      </c>
      <c r="I9" s="32"/>
      <c r="J9" s="31">
        <f>SUM(D9:H9)</f>
        <v>9433459357600</v>
      </c>
      <c r="K9" s="28"/>
      <c r="L9" s="69">
        <v>83.124694950808419</v>
      </c>
      <c r="M9" s="28"/>
      <c r="N9" s="31">
        <v>659476685700</v>
      </c>
      <c r="O9" s="32"/>
      <c r="P9" s="31">
        <v>22840291442938</v>
      </c>
      <c r="Q9" s="32"/>
      <c r="R9" s="31">
        <v>5926240185611</v>
      </c>
      <c r="S9" s="32"/>
      <c r="T9" s="31">
        <f>R9+P9+N9</f>
        <v>29426008314249</v>
      </c>
      <c r="U9" s="47"/>
      <c r="V9" s="65">
        <v>79.199704230240712</v>
      </c>
    </row>
    <row r="10" spans="1:22" s="19" customFormat="1" ht="26.25" customHeight="1" x14ac:dyDescent="0.2">
      <c r="A10" s="102" t="s">
        <v>16</v>
      </c>
      <c r="B10" s="102"/>
      <c r="D10" s="16">
        <v>0</v>
      </c>
      <c r="E10" s="47"/>
      <c r="F10" s="33">
        <v>-37952395583</v>
      </c>
      <c r="G10" s="32"/>
      <c r="H10" s="27">
        <v>21632073765</v>
      </c>
      <c r="I10" s="32"/>
      <c r="J10" s="33">
        <f>SUM(D10:H10)</f>
        <v>-16320321818</v>
      </c>
      <c r="K10" s="28"/>
      <c r="L10" s="70">
        <v>-0.14380957411210132</v>
      </c>
      <c r="M10" s="28"/>
      <c r="N10" s="33">
        <v>1494690820800</v>
      </c>
      <c r="O10" s="32"/>
      <c r="P10" s="33">
        <v>3966876025363</v>
      </c>
      <c r="Q10" s="32"/>
      <c r="R10" s="33">
        <v>47153138496</v>
      </c>
      <c r="S10" s="32"/>
      <c r="T10" s="33">
        <f>R10+P10+N10</f>
        <v>5508719984659</v>
      </c>
      <c r="U10" s="47"/>
      <c r="V10" s="66">
        <v>10.803705319258379</v>
      </c>
    </row>
    <row r="11" spans="1:22" s="19" customFormat="1" ht="26.25" customHeight="1" x14ac:dyDescent="0.2">
      <c r="A11" s="102" t="s">
        <v>103</v>
      </c>
      <c r="B11" s="102"/>
      <c r="D11" s="16">
        <v>0</v>
      </c>
      <c r="E11" s="47"/>
      <c r="F11" s="33">
        <v>146636881695</v>
      </c>
      <c r="G11" s="32"/>
      <c r="H11" s="27">
        <v>245214233450</v>
      </c>
      <c r="I11" s="32"/>
      <c r="J11" s="33">
        <f>SUM(D11:H11)</f>
        <v>391851115145</v>
      </c>
      <c r="K11" s="28"/>
      <c r="L11" s="70">
        <v>3.4528695336266457</v>
      </c>
      <c r="M11" s="28"/>
      <c r="N11" s="33">
        <v>74727125279</v>
      </c>
      <c r="O11" s="32"/>
      <c r="P11" s="33">
        <v>270392949942</v>
      </c>
      <c r="Q11" s="32"/>
      <c r="R11" s="33">
        <v>397595083753</v>
      </c>
      <c r="S11" s="32"/>
      <c r="T11" s="33">
        <v>742715158974</v>
      </c>
      <c r="U11" s="47"/>
      <c r="V11" s="66">
        <v>1.9990078263375308</v>
      </c>
    </row>
    <row r="12" spans="1:22" s="19" customFormat="1" ht="26.25" customHeight="1" x14ac:dyDescent="0.2">
      <c r="A12" s="103" t="s">
        <v>18</v>
      </c>
      <c r="B12" s="103"/>
      <c r="D12" s="48">
        <v>0</v>
      </c>
      <c r="E12" s="47"/>
      <c r="F12" s="34">
        <v>1058233469523</v>
      </c>
      <c r="G12" s="32"/>
      <c r="H12" s="34">
        <v>0</v>
      </c>
      <c r="I12" s="32"/>
      <c r="J12" s="34">
        <f>SUM(D12:H12)</f>
        <v>1058233469523</v>
      </c>
      <c r="K12" s="28"/>
      <c r="L12" s="71">
        <v>9.324822528648129</v>
      </c>
      <c r="M12" s="28"/>
      <c r="N12" s="34">
        <v>0</v>
      </c>
      <c r="O12" s="32"/>
      <c r="P12" s="33">
        <v>1058233469523</v>
      </c>
      <c r="Q12" s="32"/>
      <c r="R12" s="34">
        <v>0</v>
      </c>
      <c r="S12" s="32"/>
      <c r="T12" s="34">
        <f>R12+P12+N12</f>
        <v>1058233469523</v>
      </c>
      <c r="U12" s="47"/>
      <c r="V12" s="67">
        <v>2.8482211007932983</v>
      </c>
    </row>
    <row r="13" spans="1:22" s="19" customFormat="1" ht="26.25" customHeight="1" thickBot="1" x14ac:dyDescent="0.25">
      <c r="A13" s="99" t="s">
        <v>19</v>
      </c>
      <c r="B13" s="99"/>
      <c r="D13" s="49">
        <v>0</v>
      </c>
      <c r="E13" s="47"/>
      <c r="F13" s="35">
        <f>SUM(F9:F12)</f>
        <v>7879686182399</v>
      </c>
      <c r="G13" s="32"/>
      <c r="H13" s="35">
        <f>SUM(H9:H12)</f>
        <v>2987537438051</v>
      </c>
      <c r="I13" s="32"/>
      <c r="J13" s="35">
        <f>SUM(J9:J12)</f>
        <v>10867223620450</v>
      </c>
      <c r="K13" s="28"/>
      <c r="L13" s="72">
        <f>SUM(L9:L12)</f>
        <v>95.758577438971088</v>
      </c>
      <c r="M13" s="28"/>
      <c r="N13" s="35">
        <f>SUM(N9:N12)</f>
        <v>2228894631779</v>
      </c>
      <c r="O13" s="32"/>
      <c r="P13" s="35">
        <f>SUM(P9:P12)</f>
        <v>28135793887766</v>
      </c>
      <c r="Q13" s="32"/>
      <c r="R13" s="35">
        <f>SUM(R9:R12)</f>
        <v>6370988407860</v>
      </c>
      <c r="S13" s="32"/>
      <c r="T13" s="35">
        <f>SUM(T9:T12)</f>
        <v>36735676927405</v>
      </c>
      <c r="U13" s="47"/>
      <c r="V13" s="68">
        <f>SUM(V9:V12)</f>
        <v>94.850638476629925</v>
      </c>
    </row>
    <row r="14" spans="1:22" ht="13.5" thickTop="1" x14ac:dyDescent="0.2"/>
    <row r="16" spans="1:22" x14ac:dyDescent="0.2">
      <c r="T16" s="3"/>
    </row>
    <row r="17" spans="12:20" x14ac:dyDescent="0.2">
      <c r="L17" s="3"/>
      <c r="R17" s="2"/>
    </row>
    <row r="18" spans="12:20" x14ac:dyDescent="0.2">
      <c r="L18" s="91"/>
      <c r="T18" s="91"/>
    </row>
    <row r="19" spans="12:20" x14ac:dyDescent="0.2">
      <c r="L19" s="91"/>
      <c r="T19" s="91"/>
    </row>
    <row r="20" spans="12:20" x14ac:dyDescent="0.2">
      <c r="L20" s="91"/>
      <c r="R20" s="4"/>
      <c r="T20" s="91"/>
    </row>
    <row r="21" spans="12:20" x14ac:dyDescent="0.2">
      <c r="L21" s="91"/>
      <c r="T21" s="91"/>
    </row>
    <row r="22" spans="12:20" x14ac:dyDescent="0.2">
      <c r="L22" s="91"/>
    </row>
  </sheetData>
  <mergeCells count="14">
    <mergeCell ref="T7:V7"/>
    <mergeCell ref="A8:B8"/>
    <mergeCell ref="A9:B9"/>
    <mergeCell ref="A1:V1"/>
    <mergeCell ref="A2:V2"/>
    <mergeCell ref="A3:V3"/>
    <mergeCell ref="B5:V5"/>
    <mergeCell ref="D6:L6"/>
    <mergeCell ref="N6:V6"/>
    <mergeCell ref="A13:B13"/>
    <mergeCell ref="A10:B10"/>
    <mergeCell ref="A11:B11"/>
    <mergeCell ref="A12:B12"/>
    <mergeCell ref="J7:L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26"/>
  <sheetViews>
    <sheetView rightToLeft="1" workbookViewId="0">
      <selection activeCell="B6" sqref="B6"/>
    </sheetView>
  </sheetViews>
  <sheetFormatPr defaultRowHeight="12.75" x14ac:dyDescent="0.2"/>
  <cols>
    <col min="1" max="1" width="5.140625" customWidth="1"/>
    <col min="2" max="2" width="18.85546875" customWidth="1"/>
    <col min="3" max="3" width="1.28515625" customWidth="1"/>
    <col min="4" max="4" width="16.42578125" bestFit="1" customWidth="1"/>
    <col min="5" max="5" width="1.28515625" customWidth="1"/>
    <col min="6" max="6" width="19.5703125" customWidth="1"/>
    <col min="7" max="7" width="1.28515625" customWidth="1"/>
    <col min="8" max="8" width="18.28515625" customWidth="1"/>
    <col min="9" max="9" width="1.28515625" customWidth="1"/>
    <col min="10" max="10" width="20.42578125" customWidth="1"/>
    <col min="11" max="11" width="1.28515625" customWidth="1"/>
    <col min="12" max="12" width="17.28515625" bestFit="1" customWidth="1"/>
    <col min="13" max="13" width="1.28515625" customWidth="1"/>
    <col min="14" max="14" width="16.42578125" bestFit="1" customWidth="1"/>
    <col min="15" max="15" width="1.28515625" customWidth="1"/>
    <col min="16" max="16" width="20.28515625" bestFit="1" customWidth="1"/>
    <col min="17" max="17" width="1.28515625" customWidth="1"/>
    <col min="18" max="18" width="20.28515625" bestFit="1" customWidth="1"/>
    <col min="19" max="19" width="1.28515625" customWidth="1"/>
    <col min="20" max="20" width="21.42578125" bestFit="1" customWidth="1"/>
    <col min="21" max="21" width="1.28515625" customWidth="1"/>
    <col min="22" max="22" width="18.140625" customWidth="1"/>
  </cols>
  <sheetData>
    <row r="1" spans="1:22" ht="24.75" customHeight="1" x14ac:dyDescent="0.2">
      <c r="A1" s="98" t="s">
        <v>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</row>
    <row r="2" spans="1:22" ht="24.75" customHeight="1" x14ac:dyDescent="0.2">
      <c r="A2" s="98" t="s">
        <v>51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</row>
    <row r="3" spans="1:22" ht="24.75" customHeight="1" x14ac:dyDescent="0.2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spans="1:22" ht="14.45" customHeight="1" x14ac:dyDescent="0.2"/>
    <row r="5" spans="1:22" s="19" customFormat="1" ht="27.75" customHeight="1" x14ac:dyDescent="0.2">
      <c r="A5" s="5" t="s">
        <v>67</v>
      </c>
      <c r="B5" s="105" t="s">
        <v>123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</row>
    <row r="6" spans="1:22" s="19" customFormat="1" ht="27.75" customHeight="1" x14ac:dyDescent="0.2">
      <c r="D6" s="100" t="s">
        <v>61</v>
      </c>
      <c r="E6" s="100"/>
      <c r="F6" s="100"/>
      <c r="G6" s="100"/>
      <c r="H6" s="100"/>
      <c r="I6" s="100"/>
      <c r="J6" s="100"/>
      <c r="K6" s="100"/>
      <c r="L6" s="100"/>
      <c r="N6" s="100" t="s">
        <v>62</v>
      </c>
      <c r="O6" s="100"/>
      <c r="P6" s="100"/>
      <c r="Q6" s="100"/>
      <c r="R6" s="100"/>
      <c r="S6" s="100"/>
      <c r="T6" s="100"/>
      <c r="U6" s="100"/>
      <c r="V6" s="100"/>
    </row>
    <row r="7" spans="1:22" s="19" customFormat="1" ht="27.75" customHeight="1" x14ac:dyDescent="0.2">
      <c r="D7" s="20"/>
      <c r="E7" s="20"/>
      <c r="F7" s="20"/>
      <c r="G7" s="20"/>
      <c r="H7" s="20"/>
      <c r="I7" s="20"/>
      <c r="J7" s="104" t="s">
        <v>19</v>
      </c>
      <c r="K7" s="104"/>
      <c r="L7" s="104"/>
      <c r="N7" s="20"/>
      <c r="O7" s="20"/>
      <c r="P7"/>
      <c r="Q7"/>
      <c r="R7" s="20"/>
      <c r="S7" s="20"/>
      <c r="T7" s="104" t="s">
        <v>19</v>
      </c>
      <c r="U7" s="104"/>
      <c r="V7" s="104"/>
    </row>
    <row r="8" spans="1:22" s="19" customFormat="1" ht="27.75" customHeight="1" x14ac:dyDescent="0.2">
      <c r="A8" s="100" t="s">
        <v>25</v>
      </c>
      <c r="B8" s="100"/>
      <c r="C8" s="12"/>
      <c r="D8" s="6" t="s">
        <v>68</v>
      </c>
      <c r="E8" s="12"/>
      <c r="F8" s="6" t="s">
        <v>65</v>
      </c>
      <c r="G8" s="12"/>
      <c r="H8" s="6" t="s">
        <v>66</v>
      </c>
      <c r="I8" s="12"/>
      <c r="J8" s="7" t="s">
        <v>48</v>
      </c>
      <c r="K8" s="41"/>
      <c r="L8" s="7" t="s">
        <v>55</v>
      </c>
      <c r="M8" s="12"/>
      <c r="N8" s="6" t="s">
        <v>68</v>
      </c>
      <c r="O8" s="12"/>
      <c r="P8" s="11" t="s">
        <v>65</v>
      </c>
      <c r="Q8" s="13"/>
      <c r="R8" s="11" t="s">
        <v>66</v>
      </c>
      <c r="S8" s="12"/>
      <c r="T8" s="7" t="s">
        <v>48</v>
      </c>
      <c r="U8" s="20"/>
      <c r="V8" s="7" t="s">
        <v>55</v>
      </c>
    </row>
    <row r="9" spans="1:22" s="19" customFormat="1" ht="27.75" customHeight="1" x14ac:dyDescent="0.2">
      <c r="A9" s="101" t="s">
        <v>111</v>
      </c>
      <c r="B9" s="101"/>
      <c r="C9" s="12"/>
      <c r="D9" s="14">
        <v>0</v>
      </c>
      <c r="E9" s="47"/>
      <c r="F9" s="31">
        <v>40425871871</v>
      </c>
      <c r="G9" s="32"/>
      <c r="H9" s="31">
        <v>50453051062</v>
      </c>
      <c r="I9" s="32"/>
      <c r="J9" s="31">
        <f>SUM(D9:H9)</f>
        <v>90878922933</v>
      </c>
      <c r="K9" s="28"/>
      <c r="L9" s="36">
        <v>0.80079666004789618</v>
      </c>
      <c r="M9" s="28"/>
      <c r="N9" s="31">
        <v>0</v>
      </c>
      <c r="O9" s="32"/>
      <c r="P9" s="31">
        <v>275590590034</v>
      </c>
      <c r="Q9" s="32"/>
      <c r="R9" s="31">
        <v>94216519278</v>
      </c>
      <c r="S9" s="32"/>
      <c r="T9" s="31">
        <f>SUM(N9:R9)</f>
        <v>369807109312</v>
      </c>
      <c r="V9" s="42">
        <v>0.99533084361864421</v>
      </c>
    </row>
    <row r="10" spans="1:22" s="19" customFormat="1" ht="27.75" customHeight="1" x14ac:dyDescent="0.2">
      <c r="A10" s="102" t="s">
        <v>107</v>
      </c>
      <c r="B10" s="102"/>
      <c r="C10" s="12"/>
      <c r="D10" s="16">
        <v>0</v>
      </c>
      <c r="E10" s="47"/>
      <c r="F10" s="33">
        <v>198214711942</v>
      </c>
      <c r="G10" s="32"/>
      <c r="H10" s="33">
        <v>169749</v>
      </c>
      <c r="I10" s="32"/>
      <c r="J10" s="33">
        <f>SUM(D10:H10)</f>
        <v>198214881691</v>
      </c>
      <c r="K10" s="28"/>
      <c r="L10" s="37">
        <v>1.7466075753006491</v>
      </c>
      <c r="M10" s="28"/>
      <c r="N10" s="33">
        <v>0</v>
      </c>
      <c r="O10" s="32"/>
      <c r="P10" s="33">
        <v>361000643700</v>
      </c>
      <c r="Q10" s="32"/>
      <c r="R10" s="33">
        <v>99850465231</v>
      </c>
      <c r="S10" s="32"/>
      <c r="T10" s="33">
        <f>SUM(N10:R10)</f>
        <v>460851108931</v>
      </c>
      <c r="V10" s="43">
        <v>1.2403745398195767</v>
      </c>
    </row>
    <row r="11" spans="1:22" s="19" customFormat="1" ht="27.75" customHeight="1" x14ac:dyDescent="0.2">
      <c r="A11" s="102" t="s">
        <v>109</v>
      </c>
      <c r="B11" s="102"/>
      <c r="C11" s="12"/>
      <c r="D11" s="16">
        <v>0</v>
      </c>
      <c r="E11" s="47"/>
      <c r="F11" s="33">
        <v>25636873284</v>
      </c>
      <c r="G11" s="32"/>
      <c r="H11" s="33">
        <v>33250064694</v>
      </c>
      <c r="I11" s="32"/>
      <c r="J11" s="33">
        <f t="shared" ref="J11:J15" si="0">SUM(D11:H11)</f>
        <v>58886937978</v>
      </c>
      <c r="K11" s="28"/>
      <c r="L11" s="37">
        <v>0.5188932893493452</v>
      </c>
      <c r="M11" s="28"/>
      <c r="N11" s="33">
        <v>0</v>
      </c>
      <c r="O11" s="32"/>
      <c r="P11" s="33">
        <v>76790812584</v>
      </c>
      <c r="Q11" s="32"/>
      <c r="R11" s="33">
        <v>317346992174</v>
      </c>
      <c r="S11" s="32"/>
      <c r="T11" s="33">
        <f t="shared" ref="T11:T15" si="1">SUM(N11:R11)</f>
        <v>394137804758</v>
      </c>
      <c r="V11" s="43">
        <v>1.0608165820327857</v>
      </c>
    </row>
    <row r="12" spans="1:22" s="19" customFormat="1" ht="27.75" customHeight="1" x14ac:dyDescent="0.2">
      <c r="A12" s="102" t="s">
        <v>108</v>
      </c>
      <c r="B12" s="102"/>
      <c r="C12" s="12"/>
      <c r="D12" s="16">
        <v>0</v>
      </c>
      <c r="E12" s="47"/>
      <c r="F12" s="33">
        <v>39005865620</v>
      </c>
      <c r="G12" s="32"/>
      <c r="H12" s="33">
        <v>10019971353</v>
      </c>
      <c r="I12" s="32"/>
      <c r="J12" s="33">
        <f t="shared" si="0"/>
        <v>49025836973</v>
      </c>
      <c r="K12" s="28"/>
      <c r="L12" s="37">
        <v>0.43200034988283348</v>
      </c>
      <c r="M12" s="28"/>
      <c r="N12" s="33">
        <v>0</v>
      </c>
      <c r="O12" s="32"/>
      <c r="P12" s="33">
        <v>90970077896</v>
      </c>
      <c r="Q12" s="32"/>
      <c r="R12" s="33">
        <v>211440666272</v>
      </c>
      <c r="S12" s="32"/>
      <c r="T12" s="33">
        <f t="shared" si="1"/>
        <v>302410744168</v>
      </c>
      <c r="V12" s="43">
        <v>0.81393443644732599</v>
      </c>
    </row>
    <row r="13" spans="1:22" s="19" customFormat="1" ht="27.75" customHeight="1" x14ac:dyDescent="0.2">
      <c r="A13" s="102" t="s">
        <v>110</v>
      </c>
      <c r="B13" s="102"/>
      <c r="C13" s="12"/>
      <c r="D13" s="16">
        <v>0</v>
      </c>
      <c r="E13" s="47"/>
      <c r="F13" s="33">
        <v>66653300381</v>
      </c>
      <c r="G13" s="32"/>
      <c r="H13" s="33">
        <v>226422005</v>
      </c>
      <c r="I13" s="32"/>
      <c r="J13" s="33">
        <f t="shared" si="0"/>
        <v>66879722386</v>
      </c>
      <c r="K13" s="28"/>
      <c r="L13" s="37">
        <v>0.58932320700063723</v>
      </c>
      <c r="M13" s="28"/>
      <c r="N13" s="33">
        <v>0</v>
      </c>
      <c r="O13" s="32"/>
      <c r="P13" s="33">
        <v>301827126527</v>
      </c>
      <c r="Q13" s="32"/>
      <c r="R13" s="33">
        <v>244850069</v>
      </c>
      <c r="S13" s="32"/>
      <c r="T13" s="33">
        <f t="shared" si="1"/>
        <v>302071976596</v>
      </c>
      <c r="V13" s="43">
        <v>0.81302264809945823</v>
      </c>
    </row>
    <row r="14" spans="1:22" s="19" customFormat="1" ht="27.75" customHeight="1" x14ac:dyDescent="0.2">
      <c r="A14" s="102" t="s">
        <v>121</v>
      </c>
      <c r="B14" s="102"/>
      <c r="C14" s="12"/>
      <c r="D14" s="16">
        <v>0</v>
      </c>
      <c r="E14" s="47"/>
      <c r="F14" s="33">
        <v>15436998227</v>
      </c>
      <c r="G14" s="32"/>
      <c r="H14" s="33">
        <v>0</v>
      </c>
      <c r="I14" s="32"/>
      <c r="J14" s="33">
        <f t="shared" si="0"/>
        <v>15436998227</v>
      </c>
      <c r="K14" s="28"/>
      <c r="L14" s="37">
        <v>0.13602600275600357</v>
      </c>
      <c r="M14" s="28"/>
      <c r="N14" s="33">
        <v>0</v>
      </c>
      <c r="O14" s="32"/>
      <c r="P14" s="33">
        <v>81844363494</v>
      </c>
      <c r="Q14" s="32"/>
      <c r="R14" s="33">
        <v>0</v>
      </c>
      <c r="S14" s="32"/>
      <c r="T14" s="33">
        <f t="shared" si="1"/>
        <v>81844363494</v>
      </c>
      <c r="V14" s="43">
        <v>0.2202829997332087</v>
      </c>
    </row>
    <row r="15" spans="1:22" s="19" customFormat="1" ht="27.75" customHeight="1" x14ac:dyDescent="0.2">
      <c r="A15" s="103" t="s">
        <v>106</v>
      </c>
      <c r="B15" s="103"/>
      <c r="C15" s="12"/>
      <c r="D15" s="48">
        <v>0</v>
      </c>
      <c r="E15" s="47"/>
      <c r="F15" s="34">
        <v>1720915178</v>
      </c>
      <c r="G15" s="32"/>
      <c r="H15" s="34">
        <v>0</v>
      </c>
      <c r="I15" s="32"/>
      <c r="J15" s="33">
        <f t="shared" si="0"/>
        <v>1720915178</v>
      </c>
      <c r="K15" s="28"/>
      <c r="L15" s="38">
        <v>1.5164166588815427E-2</v>
      </c>
      <c r="M15" s="28"/>
      <c r="N15" s="34">
        <v>0</v>
      </c>
      <c r="O15" s="32"/>
      <c r="P15" s="33">
        <v>1684113928</v>
      </c>
      <c r="Q15" s="32"/>
      <c r="R15" s="34">
        <v>0</v>
      </c>
      <c r="S15" s="32"/>
      <c r="T15" s="33">
        <f t="shared" si="1"/>
        <v>1684113928</v>
      </c>
      <c r="V15" s="44">
        <v>4.5327699076004625E-3</v>
      </c>
    </row>
    <row r="16" spans="1:22" s="19" customFormat="1" ht="27.75" customHeight="1" thickBot="1" x14ac:dyDescent="0.25">
      <c r="A16" s="99" t="s">
        <v>19</v>
      </c>
      <c r="B16" s="99"/>
      <c r="C16" s="12"/>
      <c r="D16" s="49">
        <v>0</v>
      </c>
      <c r="E16" s="47"/>
      <c r="F16" s="35">
        <f>SUM(F9:F15)</f>
        <v>387094536503</v>
      </c>
      <c r="G16" s="32"/>
      <c r="H16" s="35">
        <f>SUM(H9:H15)</f>
        <v>93949678863</v>
      </c>
      <c r="I16" s="32"/>
      <c r="J16" s="35">
        <f>SUM(J9:J15)</f>
        <v>481044215366</v>
      </c>
      <c r="K16" s="28"/>
      <c r="L16" s="39">
        <f>SUM(L9:L15)</f>
        <v>4.2388112509261795</v>
      </c>
      <c r="M16" s="28"/>
      <c r="N16" s="35">
        <v>0</v>
      </c>
      <c r="O16" s="32"/>
      <c r="P16" s="35">
        <f>SUM(P9:P15)</f>
        <v>1189707728163</v>
      </c>
      <c r="Q16" s="32"/>
      <c r="R16" s="35">
        <f>SUM(R9:R15)</f>
        <v>723099493024</v>
      </c>
      <c r="S16" s="32"/>
      <c r="T16" s="35">
        <f>SUM(T9:T15)</f>
        <v>1912807221187</v>
      </c>
      <c r="V16" s="46">
        <f>SUM(V9:V15)</f>
        <v>5.1482948196585996</v>
      </c>
    </row>
    <row r="17" spans="8:22" ht="13.5" thickTop="1" x14ac:dyDescent="0.2"/>
    <row r="18" spans="8:22" x14ac:dyDescent="0.2">
      <c r="V18" s="91"/>
    </row>
    <row r="19" spans="8:22" x14ac:dyDescent="0.2">
      <c r="H19" s="3"/>
      <c r="R19" s="3"/>
      <c r="V19" s="91"/>
    </row>
    <row r="20" spans="8:22" x14ac:dyDescent="0.2">
      <c r="H20" s="3"/>
      <c r="R20" s="3"/>
      <c r="T20" s="3"/>
      <c r="V20" s="91"/>
    </row>
    <row r="21" spans="8:22" x14ac:dyDescent="0.2">
      <c r="H21" s="3"/>
      <c r="P21" s="3"/>
      <c r="R21" s="3"/>
      <c r="V21" s="91"/>
    </row>
    <row r="22" spans="8:22" x14ac:dyDescent="0.2">
      <c r="H22" s="3"/>
      <c r="R22" s="3"/>
      <c r="V22" s="91"/>
    </row>
    <row r="23" spans="8:22" x14ac:dyDescent="0.2">
      <c r="H23" s="3"/>
      <c r="R23" s="3"/>
      <c r="V23" s="91"/>
    </row>
    <row r="24" spans="8:22" x14ac:dyDescent="0.2">
      <c r="H24" s="3"/>
      <c r="R24" s="3"/>
      <c r="V24" s="91"/>
    </row>
    <row r="25" spans="8:22" x14ac:dyDescent="0.2">
      <c r="H25" s="3"/>
      <c r="R25" s="3"/>
      <c r="V25" s="91"/>
    </row>
    <row r="26" spans="8:22" x14ac:dyDescent="0.2">
      <c r="H26" s="3"/>
      <c r="R26" s="3"/>
      <c r="V26" s="91"/>
    </row>
  </sheetData>
  <mergeCells count="17">
    <mergeCell ref="J7:L7"/>
    <mergeCell ref="T7:V7"/>
    <mergeCell ref="A8:B8"/>
    <mergeCell ref="A9:B9"/>
    <mergeCell ref="A1:V1"/>
    <mergeCell ref="A2:V2"/>
    <mergeCell ref="A3:V3"/>
    <mergeCell ref="B5:V5"/>
    <mergeCell ref="D6:L6"/>
    <mergeCell ref="N6:V6"/>
    <mergeCell ref="A16:B16"/>
    <mergeCell ref="A13:B13"/>
    <mergeCell ref="A14:B14"/>
    <mergeCell ref="A15:B15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0"/>
  <sheetViews>
    <sheetView rightToLeft="1" workbookViewId="0">
      <selection activeCell="R11" sqref="R11"/>
    </sheetView>
  </sheetViews>
  <sheetFormatPr defaultRowHeight="12.75" x14ac:dyDescent="0.2"/>
  <cols>
    <col min="1" max="1" width="5.140625" customWidth="1"/>
    <col min="2" max="2" width="22.28515625" customWidth="1"/>
    <col min="3" max="3" width="1.28515625" customWidth="1"/>
    <col min="4" max="4" width="14.85546875" customWidth="1"/>
    <col min="5" max="5" width="1.28515625" customWidth="1"/>
    <col min="6" max="6" width="17.140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5.28515625" customWidth="1"/>
    <col min="13" max="13" width="1.28515625" customWidth="1"/>
    <col min="14" max="14" width="16.57031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5.5" customHeight="1" x14ac:dyDescent="0.2">
      <c r="A1" s="98" t="s">
        <v>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25.5" customHeight="1" x14ac:dyDescent="0.2">
      <c r="A2" s="98" t="s">
        <v>51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</row>
    <row r="3" spans="1:18" ht="25.5" customHeight="1" x14ac:dyDescent="0.2">
      <c r="A3" s="112" t="s">
        <v>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</row>
    <row r="4" spans="1:18" ht="14.45" customHeight="1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1:18" ht="26.25" customHeight="1" x14ac:dyDescent="0.2">
      <c r="A5" s="74" t="s">
        <v>70</v>
      </c>
      <c r="B5" s="113" t="s">
        <v>119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</row>
    <row r="6" spans="1:18" ht="26.25" customHeight="1" x14ac:dyDescent="0.2">
      <c r="A6" s="25"/>
      <c r="B6" s="25"/>
      <c r="C6" s="25"/>
      <c r="D6" s="109" t="s">
        <v>61</v>
      </c>
      <c r="E6" s="109"/>
      <c r="F6" s="109"/>
      <c r="G6" s="109"/>
      <c r="H6" s="109"/>
      <c r="I6" s="109"/>
      <c r="J6" s="109"/>
      <c r="K6" s="25"/>
      <c r="L6" s="109" t="s">
        <v>62</v>
      </c>
      <c r="M6" s="109"/>
      <c r="N6" s="109"/>
      <c r="O6" s="109"/>
      <c r="P6" s="109"/>
      <c r="Q6" s="109"/>
      <c r="R6" s="109"/>
    </row>
    <row r="7" spans="1:18" ht="26.25" customHeight="1" x14ac:dyDescent="0.2">
      <c r="A7" s="25"/>
      <c r="B7" s="25"/>
      <c r="C7" s="25"/>
      <c r="D7" s="75"/>
      <c r="E7" s="75"/>
      <c r="F7" s="75"/>
      <c r="G7" s="75"/>
      <c r="H7" s="75"/>
      <c r="I7" s="75"/>
      <c r="J7" s="75"/>
      <c r="K7" s="25"/>
      <c r="L7" s="75"/>
      <c r="M7" s="75"/>
      <c r="N7" s="75"/>
      <c r="O7" s="75"/>
      <c r="P7" s="75"/>
      <c r="Q7" s="75"/>
      <c r="R7" s="75"/>
    </row>
    <row r="8" spans="1:18" ht="26.25" customHeight="1" x14ac:dyDescent="0.2">
      <c r="A8" s="109" t="s">
        <v>71</v>
      </c>
      <c r="B8" s="109"/>
      <c r="C8" s="25"/>
      <c r="D8" s="50" t="s">
        <v>72</v>
      </c>
      <c r="E8" s="25"/>
      <c r="F8" s="50" t="s">
        <v>65</v>
      </c>
      <c r="G8" s="25"/>
      <c r="H8" s="50" t="s">
        <v>66</v>
      </c>
      <c r="I8" s="25"/>
      <c r="J8" s="50" t="s">
        <v>19</v>
      </c>
      <c r="K8" s="25"/>
      <c r="L8" s="50" t="s">
        <v>72</v>
      </c>
      <c r="M8" s="25"/>
      <c r="N8" s="50" t="s">
        <v>65</v>
      </c>
      <c r="O8" s="25"/>
      <c r="P8" s="50" t="s">
        <v>66</v>
      </c>
      <c r="Q8" s="25"/>
      <c r="R8" s="50" t="s">
        <v>19</v>
      </c>
    </row>
    <row r="9" spans="1:18" ht="26.25" customHeight="1" x14ac:dyDescent="0.2">
      <c r="A9" s="110" t="s">
        <v>43</v>
      </c>
      <c r="B9" s="110"/>
      <c r="C9" s="25"/>
      <c r="D9" s="76">
        <v>208335379</v>
      </c>
      <c r="E9" s="32"/>
      <c r="F9" s="76">
        <v>86037578</v>
      </c>
      <c r="G9" s="32"/>
      <c r="H9" s="76">
        <v>0</v>
      </c>
      <c r="I9" s="32"/>
      <c r="J9" s="76">
        <f>SUM(D9:H9)</f>
        <v>294372957</v>
      </c>
      <c r="K9" s="32"/>
      <c r="L9" s="76">
        <v>487973909</v>
      </c>
      <c r="M9" s="32"/>
      <c r="N9" s="76">
        <v>-96864175</v>
      </c>
      <c r="O9" s="32"/>
      <c r="P9" s="76">
        <v>0</v>
      </c>
      <c r="Q9" s="32"/>
      <c r="R9" s="76">
        <f>SUM(L9:P9)</f>
        <v>391109734</v>
      </c>
    </row>
    <row r="10" spans="1:18" ht="26.25" customHeight="1" x14ac:dyDescent="0.2">
      <c r="A10" s="111" t="s">
        <v>19</v>
      </c>
      <c r="B10" s="111"/>
      <c r="C10" s="25"/>
      <c r="D10" s="35">
        <v>208335379</v>
      </c>
      <c r="E10" s="32"/>
      <c r="F10" s="35">
        <v>86037578</v>
      </c>
      <c r="G10" s="32"/>
      <c r="H10" s="35">
        <v>0</v>
      </c>
      <c r="I10" s="32"/>
      <c r="J10" s="35">
        <f>H10+F10+D10</f>
        <v>294372957</v>
      </c>
      <c r="K10" s="32"/>
      <c r="L10" s="35">
        <v>487973909</v>
      </c>
      <c r="M10" s="32"/>
      <c r="N10" s="35">
        <v>-96864175</v>
      </c>
      <c r="O10" s="32"/>
      <c r="P10" s="35">
        <v>0</v>
      </c>
      <c r="Q10" s="32"/>
      <c r="R10" s="35">
        <f>P10+N10+L10</f>
        <v>391109734</v>
      </c>
    </row>
    <row r="11" spans="1:18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</row>
    <row r="12" spans="1:18" x14ac:dyDescent="0.2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</row>
    <row r="13" spans="1:18" x14ac:dyDescent="0.2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</row>
    <row r="14" spans="1:18" x14ac:dyDescent="0.2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</row>
    <row r="15" spans="1:18" x14ac:dyDescent="0.2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</row>
    <row r="16" spans="1:18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</row>
    <row r="17" spans="1:18" x14ac:dyDescent="0.2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</row>
    <row r="18" spans="1:18" x14ac:dyDescent="0.2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</row>
    <row r="19" spans="1:18" x14ac:dyDescent="0.2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</row>
    <row r="20" spans="1:18" x14ac:dyDescent="0.2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activeCell="J25" sqref="J25"/>
    </sheetView>
  </sheetViews>
  <sheetFormatPr defaultRowHeight="12.75" x14ac:dyDescent="0.2"/>
  <cols>
    <col min="1" max="1" width="5.140625" customWidth="1"/>
    <col min="2" max="2" width="27.140625" customWidth="1"/>
    <col min="3" max="3" width="1.28515625" customWidth="1"/>
    <col min="4" max="4" width="19.42578125" customWidth="1"/>
    <col min="5" max="5" width="1.28515625" customWidth="1"/>
    <col min="6" max="6" width="17.140625" customWidth="1"/>
    <col min="7" max="7" width="1.28515625" customWidth="1"/>
    <col min="8" max="8" width="19.42578125" customWidth="1"/>
    <col min="9" max="9" width="1.28515625" customWidth="1"/>
    <col min="10" max="10" width="16.7109375" customWidth="1"/>
  </cols>
  <sheetData>
    <row r="1" spans="1:10" ht="27.75" customHeight="1" x14ac:dyDescent="0.2">
      <c r="A1" s="98" t="s">
        <v>97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27.75" customHeight="1" x14ac:dyDescent="0.2">
      <c r="A2" s="98" t="s">
        <v>51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27.75" customHeight="1" x14ac:dyDescent="0.2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</row>
    <row r="4" spans="1:10" ht="14.45" customHeigh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0" ht="27" customHeight="1" x14ac:dyDescent="0.2">
      <c r="A5" s="5" t="s">
        <v>73</v>
      </c>
      <c r="B5" s="105" t="s">
        <v>120</v>
      </c>
      <c r="C5" s="105"/>
      <c r="D5" s="105"/>
      <c r="E5" s="105"/>
      <c r="F5" s="105"/>
      <c r="G5" s="105"/>
      <c r="H5" s="105"/>
      <c r="I5" s="105"/>
      <c r="J5" s="105"/>
    </row>
    <row r="6" spans="1:10" ht="27" customHeight="1" x14ac:dyDescent="0.2">
      <c r="A6" s="19"/>
      <c r="B6" s="19"/>
      <c r="C6" s="19"/>
      <c r="D6" s="100" t="s">
        <v>61</v>
      </c>
      <c r="E6" s="100"/>
      <c r="F6" s="100"/>
      <c r="G6" s="19"/>
      <c r="H6" s="100" t="s">
        <v>62</v>
      </c>
      <c r="I6" s="100"/>
      <c r="J6" s="100"/>
    </row>
    <row r="7" spans="1:10" ht="46.5" customHeight="1" x14ac:dyDescent="0.2">
      <c r="A7" s="114" t="s">
        <v>74</v>
      </c>
      <c r="B7" s="114"/>
      <c r="C7" s="19"/>
      <c r="D7" s="10" t="s">
        <v>75</v>
      </c>
      <c r="E7" s="20"/>
      <c r="F7" s="10" t="s">
        <v>76</v>
      </c>
      <c r="G7" s="19"/>
      <c r="H7" s="10" t="s">
        <v>75</v>
      </c>
      <c r="I7" s="20"/>
      <c r="J7" s="10" t="s">
        <v>76</v>
      </c>
    </row>
    <row r="8" spans="1:10" ht="27" customHeight="1" x14ac:dyDescent="0.2">
      <c r="A8" s="101" t="s">
        <v>99</v>
      </c>
      <c r="B8" s="101"/>
      <c r="C8" s="19"/>
      <c r="D8" s="31">
        <v>1973246</v>
      </c>
      <c r="E8" s="32"/>
      <c r="F8" s="31"/>
      <c r="G8" s="32"/>
      <c r="H8" s="31">
        <v>5215386</v>
      </c>
      <c r="I8" s="19"/>
      <c r="J8" s="21"/>
    </row>
    <row r="9" spans="1:10" ht="27" customHeight="1" x14ac:dyDescent="0.2">
      <c r="A9" s="99" t="s">
        <v>19</v>
      </c>
      <c r="B9" s="99"/>
      <c r="C9" s="19"/>
      <c r="D9" s="35">
        <v>1973246</v>
      </c>
      <c r="E9" s="32"/>
      <c r="F9" s="35"/>
      <c r="G9" s="32"/>
      <c r="H9" s="35">
        <f>SUM(H8:H8)</f>
        <v>5215386</v>
      </c>
      <c r="I9" s="19"/>
      <c r="J9" s="23"/>
    </row>
    <row r="10" spans="1:10" x14ac:dyDescent="0.2">
      <c r="D10" s="2"/>
    </row>
  </sheetData>
  <mergeCells count="9">
    <mergeCell ref="A9:B9"/>
    <mergeCell ref="A7:B7"/>
    <mergeCell ref="A8:B8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workbookViewId="0">
      <selection activeCell="C14" sqref="C14"/>
    </sheetView>
  </sheetViews>
  <sheetFormatPr defaultRowHeight="12.75" x14ac:dyDescent="0.2"/>
  <cols>
    <col min="1" max="1" width="30.5703125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20.7109375" customWidth="1"/>
    <col min="16" max="16" width="1.28515625" customWidth="1"/>
    <col min="17" max="17" width="16.5703125" customWidth="1"/>
    <col min="18" max="18" width="1.28515625" customWidth="1"/>
    <col min="19" max="19" width="23" customWidth="1"/>
  </cols>
  <sheetData>
    <row r="1" spans="1:19" ht="25.5" customHeight="1" x14ac:dyDescent="0.2">
      <c r="A1" s="98" t="s">
        <v>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19" ht="25.5" customHeight="1" x14ac:dyDescent="0.2">
      <c r="A2" s="98" t="s">
        <v>51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25.5" customHeight="1" x14ac:dyDescent="0.2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</row>
    <row r="4" spans="1:19" ht="14.45" customHeight="1" x14ac:dyDescent="0.2"/>
    <row r="5" spans="1:19" s="12" customFormat="1" ht="28.5" customHeight="1" x14ac:dyDescent="0.2">
      <c r="A5" s="105" t="s">
        <v>64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</row>
    <row r="6" spans="1:19" s="12" customFormat="1" ht="28.5" customHeight="1" x14ac:dyDescent="0.2">
      <c r="A6" s="100" t="s">
        <v>20</v>
      </c>
      <c r="C6" s="100" t="s">
        <v>77</v>
      </c>
      <c r="D6" s="100"/>
      <c r="E6" s="100"/>
      <c r="F6" s="100"/>
      <c r="G6" s="100"/>
      <c r="I6" s="100" t="s">
        <v>61</v>
      </c>
      <c r="J6" s="100"/>
      <c r="K6" s="100"/>
      <c r="L6" s="100"/>
      <c r="M6" s="100"/>
      <c r="O6" s="100" t="s">
        <v>62</v>
      </c>
      <c r="P6" s="100"/>
      <c r="Q6" s="100"/>
      <c r="R6" s="100"/>
      <c r="S6" s="100"/>
    </row>
    <row r="7" spans="1:19" s="12" customFormat="1" ht="46.5" customHeight="1" x14ac:dyDescent="0.2">
      <c r="A7" s="100"/>
      <c r="C7" s="10" t="s">
        <v>78</v>
      </c>
      <c r="D7" s="41"/>
      <c r="E7" s="10" t="s">
        <v>79</v>
      </c>
      <c r="F7" s="41"/>
      <c r="G7" s="10" t="s">
        <v>80</v>
      </c>
      <c r="I7" s="10" t="s">
        <v>81</v>
      </c>
      <c r="J7" s="41"/>
      <c r="K7" s="10" t="s">
        <v>82</v>
      </c>
      <c r="L7" s="41"/>
      <c r="M7" s="10" t="s">
        <v>83</v>
      </c>
      <c r="O7" s="10" t="s">
        <v>81</v>
      </c>
      <c r="P7" s="41"/>
      <c r="Q7" s="10" t="s">
        <v>82</v>
      </c>
      <c r="R7" s="41"/>
      <c r="S7" s="10" t="s">
        <v>83</v>
      </c>
    </row>
    <row r="8" spans="1:19" s="12" customFormat="1" ht="28.5" customHeight="1" x14ac:dyDescent="0.2">
      <c r="A8" s="61" t="s">
        <v>15</v>
      </c>
      <c r="C8" s="63" t="s">
        <v>84</v>
      </c>
      <c r="E8" s="15">
        <v>1465503746</v>
      </c>
      <c r="G8" s="15">
        <v>450</v>
      </c>
      <c r="I8" s="15">
        <v>0</v>
      </c>
      <c r="K8" s="15">
        <v>0</v>
      </c>
      <c r="M8" s="15">
        <v>0</v>
      </c>
      <c r="O8" s="31">
        <v>659476685700</v>
      </c>
      <c r="P8" s="32"/>
      <c r="Q8" s="31">
        <v>0</v>
      </c>
      <c r="R8" s="32"/>
      <c r="S8" s="31">
        <f>SUM(O8:Q8)</f>
        <v>659476685700</v>
      </c>
    </row>
    <row r="9" spans="1:19" s="12" customFormat="1" ht="28.5" customHeight="1" x14ac:dyDescent="0.2">
      <c r="A9" s="62" t="s">
        <v>103</v>
      </c>
      <c r="C9" s="64" t="s">
        <v>84</v>
      </c>
      <c r="E9" s="17">
        <v>180925821</v>
      </c>
      <c r="G9" s="17">
        <v>430</v>
      </c>
      <c r="I9" s="17">
        <v>0</v>
      </c>
      <c r="K9" s="17">
        <v>0</v>
      </c>
      <c r="M9" s="17">
        <v>0</v>
      </c>
      <c r="O9" s="33">
        <v>77798103030</v>
      </c>
      <c r="P9" s="32"/>
      <c r="Q9" s="33">
        <v>-3070977751</v>
      </c>
      <c r="R9" s="32"/>
      <c r="S9" s="33">
        <f>SUM(O9:Q9)</f>
        <v>74727125279</v>
      </c>
    </row>
    <row r="10" spans="1:19" s="12" customFormat="1" ht="28.5" customHeight="1" x14ac:dyDescent="0.2">
      <c r="A10" s="77" t="s">
        <v>16</v>
      </c>
      <c r="C10" s="78" t="s">
        <v>85</v>
      </c>
      <c r="E10" s="18">
        <v>3736727052</v>
      </c>
      <c r="G10" s="18">
        <v>400</v>
      </c>
      <c r="I10" s="18">
        <v>0</v>
      </c>
      <c r="K10" s="18">
        <v>0</v>
      </c>
      <c r="M10" s="18">
        <v>0</v>
      </c>
      <c r="O10" s="34">
        <v>1494690820800</v>
      </c>
      <c r="P10" s="32"/>
      <c r="Q10" s="34">
        <v>0</v>
      </c>
      <c r="R10" s="32"/>
      <c r="S10" s="34">
        <f>SUM(O10:Q10)</f>
        <v>1494690820800</v>
      </c>
    </row>
    <row r="11" spans="1:19" s="12" customFormat="1" ht="28.5" customHeight="1" x14ac:dyDescent="0.2">
      <c r="A11" s="8" t="s">
        <v>19</v>
      </c>
      <c r="C11" s="45"/>
      <c r="E11" s="45"/>
      <c r="G11" s="45"/>
      <c r="I11" s="45">
        <v>0</v>
      </c>
      <c r="K11" s="45">
        <v>0</v>
      </c>
      <c r="M11" s="45">
        <v>0</v>
      </c>
      <c r="O11" s="35">
        <f>SUM(O8:O10)</f>
        <v>2231965609530</v>
      </c>
      <c r="P11" s="32"/>
      <c r="Q11" s="35">
        <f>SUM(Q8:Q10)</f>
        <v>-3070977751</v>
      </c>
      <c r="R11" s="32"/>
      <c r="S11" s="35">
        <f>SUM(S8:S10)</f>
        <v>2228894631779</v>
      </c>
    </row>
    <row r="12" spans="1:19" x14ac:dyDescent="0.2">
      <c r="O12" s="73"/>
      <c r="P12" s="73"/>
      <c r="Q12" s="73"/>
      <c r="R12" s="73"/>
      <c r="S12" s="73"/>
    </row>
    <row r="14" spans="1:19" x14ac:dyDescent="0.2">
      <c r="S14" s="2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10"/>
  <sheetViews>
    <sheetView rightToLeft="1" workbookViewId="0">
      <selection activeCell="E17" sqref="E17"/>
    </sheetView>
  </sheetViews>
  <sheetFormatPr defaultRowHeight="12.75" x14ac:dyDescent="0.2"/>
  <cols>
    <col min="1" max="1" width="31" style="19" customWidth="1"/>
    <col min="2" max="2" width="1.28515625" style="19" customWidth="1"/>
    <col min="3" max="3" width="16.85546875" style="19" customWidth="1"/>
    <col min="4" max="4" width="1.28515625" style="19" customWidth="1"/>
    <col min="5" max="5" width="14.28515625" style="19" customWidth="1"/>
    <col min="6" max="6" width="1.28515625" style="19" customWidth="1"/>
    <col min="7" max="7" width="20.7109375" style="19" customWidth="1"/>
    <col min="8" max="8" width="1.28515625" style="19" customWidth="1"/>
    <col min="9" max="9" width="14.28515625" style="19" customWidth="1"/>
    <col min="10" max="10" width="1.28515625" style="19" customWidth="1"/>
    <col min="11" max="11" width="10.42578125" style="19" customWidth="1"/>
    <col min="12" max="12" width="1.28515625" style="19" customWidth="1"/>
    <col min="13" max="13" width="15.5703125" style="19" customWidth="1"/>
    <col min="14" max="14" width="1.28515625" style="19" customWidth="1"/>
    <col min="15" max="15" width="14.28515625" style="19" customWidth="1"/>
    <col min="16" max="16" width="1.28515625" style="19" customWidth="1"/>
    <col min="17" max="17" width="10.42578125" style="19" customWidth="1"/>
    <col min="18" max="18" width="1.28515625" style="19" customWidth="1"/>
    <col min="19" max="19" width="15.5703125" style="19" customWidth="1"/>
    <col min="20" max="20" width="0.28515625" style="19" customWidth="1"/>
    <col min="21" max="16384" width="9.140625" style="19"/>
  </cols>
  <sheetData>
    <row r="1" spans="1:19" ht="24.75" customHeight="1" x14ac:dyDescent="0.2">
      <c r="A1" s="98" t="s">
        <v>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19" ht="24.75" customHeight="1" x14ac:dyDescent="0.2">
      <c r="A2" s="98" t="s">
        <v>51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24.75" customHeight="1" x14ac:dyDescent="0.2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</row>
    <row r="4" spans="1:19" ht="14.45" customHeight="1" x14ac:dyDescent="0.2"/>
    <row r="5" spans="1:19" ht="28.5" customHeight="1" x14ac:dyDescent="0.2">
      <c r="A5" s="105" t="s">
        <v>86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</row>
    <row r="6" spans="1:19" ht="28.5" customHeight="1" x14ac:dyDescent="0.2">
      <c r="A6" s="100" t="s">
        <v>53</v>
      </c>
      <c r="I6" s="100" t="s">
        <v>61</v>
      </c>
      <c r="J6" s="100"/>
      <c r="K6" s="100"/>
      <c r="L6" s="100"/>
      <c r="M6" s="100"/>
      <c r="O6" s="100" t="s">
        <v>62</v>
      </c>
      <c r="P6" s="100"/>
      <c r="Q6" s="100"/>
      <c r="R6" s="100"/>
      <c r="S6" s="100"/>
    </row>
    <row r="7" spans="1:19" ht="28.5" customHeight="1" x14ac:dyDescent="0.2">
      <c r="A7" s="100"/>
      <c r="C7" s="9" t="s">
        <v>87</v>
      </c>
      <c r="E7" s="9" t="s">
        <v>41</v>
      </c>
      <c r="G7" s="9" t="s">
        <v>88</v>
      </c>
      <c r="I7" s="10" t="s">
        <v>89</v>
      </c>
      <c r="J7" s="20"/>
      <c r="K7" s="10" t="s">
        <v>82</v>
      </c>
      <c r="L7" s="20"/>
      <c r="M7" s="10" t="s">
        <v>90</v>
      </c>
      <c r="O7" s="10" t="s">
        <v>89</v>
      </c>
      <c r="P7" s="20"/>
      <c r="Q7" s="10" t="s">
        <v>82</v>
      </c>
      <c r="R7" s="20"/>
      <c r="S7" s="10" t="s">
        <v>90</v>
      </c>
    </row>
    <row r="8" spans="1:19" ht="28.5" customHeight="1" x14ac:dyDescent="0.2">
      <c r="A8" s="53" t="s">
        <v>43</v>
      </c>
      <c r="C8" s="79"/>
      <c r="E8" s="54" t="s">
        <v>46</v>
      </c>
      <c r="F8" s="12"/>
      <c r="G8" s="55">
        <v>23</v>
      </c>
      <c r="I8" s="76">
        <v>208335379</v>
      </c>
      <c r="J8" s="32"/>
      <c r="K8" s="76">
        <v>0</v>
      </c>
      <c r="L8" s="32"/>
      <c r="M8" s="76">
        <f>SUM(I8:K8)</f>
        <v>208335379</v>
      </c>
      <c r="N8" s="32"/>
      <c r="O8" s="76">
        <v>487973909</v>
      </c>
      <c r="P8" s="32"/>
      <c r="Q8" s="76">
        <v>0</v>
      </c>
      <c r="R8" s="32"/>
      <c r="S8" s="76">
        <f>SUM(O8:Q8)</f>
        <v>487973909</v>
      </c>
    </row>
    <row r="9" spans="1:19" ht="28.5" customHeight="1" thickBot="1" x14ac:dyDescent="0.25">
      <c r="A9" s="8" t="s">
        <v>19</v>
      </c>
      <c r="C9" s="23"/>
      <c r="E9" s="23"/>
      <c r="G9" s="23"/>
      <c r="I9" s="35">
        <v>208335379</v>
      </c>
      <c r="J9" s="32"/>
      <c r="K9" s="35">
        <v>0</v>
      </c>
      <c r="L9" s="32"/>
      <c r="M9" s="35">
        <f>SUM(M8)</f>
        <v>208335379</v>
      </c>
      <c r="N9" s="32"/>
      <c r="O9" s="35">
        <v>487973909</v>
      </c>
      <c r="P9" s="32"/>
      <c r="Q9" s="35">
        <v>0</v>
      </c>
      <c r="R9" s="32"/>
      <c r="S9" s="35">
        <f>SUM(S8)</f>
        <v>487973909</v>
      </c>
    </row>
    <row r="10" spans="1:19" ht="13.5" thickTop="1" x14ac:dyDescent="0.2"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G7" sqref="G7"/>
    </sheetView>
  </sheetViews>
  <sheetFormatPr defaultRowHeight="12.75" x14ac:dyDescent="0.2"/>
  <cols>
    <col min="1" max="1" width="32.140625" style="19" customWidth="1"/>
    <col min="2" max="2" width="1.28515625" style="19" customWidth="1"/>
    <col min="3" max="3" width="14.28515625" style="19" customWidth="1"/>
    <col min="4" max="4" width="1.28515625" style="19" customWidth="1"/>
    <col min="5" max="5" width="10.42578125" style="19" customWidth="1"/>
    <col min="6" max="6" width="1.28515625" style="19" customWidth="1"/>
    <col min="7" max="7" width="15.5703125" style="19" customWidth="1"/>
    <col min="8" max="8" width="1.28515625" style="19" customWidth="1"/>
    <col min="9" max="9" width="14.28515625" style="19" customWidth="1"/>
    <col min="10" max="10" width="1.28515625" style="19" customWidth="1"/>
    <col min="11" max="11" width="10.42578125" style="19" customWidth="1"/>
    <col min="12" max="12" width="1.28515625" style="19" customWidth="1"/>
    <col min="13" max="13" width="15.5703125" style="19" customWidth="1"/>
    <col min="14" max="14" width="0.28515625" style="19" customWidth="1"/>
    <col min="15" max="16384" width="9.140625" style="19"/>
  </cols>
  <sheetData>
    <row r="1" spans="1:13" ht="24.75" customHeight="1" x14ac:dyDescent="0.2">
      <c r="A1" s="98" t="s">
        <v>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ht="24.75" customHeight="1" x14ac:dyDescent="0.2">
      <c r="A2" s="98" t="s">
        <v>51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ht="24.75" customHeight="1" x14ac:dyDescent="0.2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ht="14.45" customHeight="1" x14ac:dyDescent="0.2"/>
    <row r="5" spans="1:13" ht="29.25" customHeight="1" x14ac:dyDescent="0.2">
      <c r="A5" s="105" t="s">
        <v>91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</row>
    <row r="6" spans="1:13" ht="29.25" customHeight="1" x14ac:dyDescent="0.2">
      <c r="A6" s="100" t="s">
        <v>53</v>
      </c>
      <c r="C6" s="100" t="s">
        <v>61</v>
      </c>
      <c r="D6" s="100"/>
      <c r="E6" s="100"/>
      <c r="F6" s="100"/>
      <c r="G6" s="100"/>
      <c r="I6" s="100" t="s">
        <v>62</v>
      </c>
      <c r="J6" s="100"/>
      <c r="K6" s="100"/>
      <c r="L6" s="100"/>
      <c r="M6" s="100"/>
    </row>
    <row r="7" spans="1:13" ht="29.25" customHeight="1" x14ac:dyDescent="0.2">
      <c r="A7" s="100"/>
      <c r="C7" s="10" t="s">
        <v>89</v>
      </c>
      <c r="D7" s="20"/>
      <c r="E7" s="10" t="s">
        <v>82</v>
      </c>
      <c r="F7" s="20"/>
      <c r="G7" s="10" t="s">
        <v>90</v>
      </c>
      <c r="I7" s="10" t="s">
        <v>89</v>
      </c>
      <c r="J7" s="20"/>
      <c r="K7" s="10" t="s">
        <v>82</v>
      </c>
      <c r="L7" s="20"/>
      <c r="M7" s="10" t="s">
        <v>90</v>
      </c>
    </row>
    <row r="8" spans="1:13" ht="29.25" customHeight="1" x14ac:dyDescent="0.2">
      <c r="A8" s="61" t="s">
        <v>99</v>
      </c>
      <c r="C8" s="31">
        <v>1973246</v>
      </c>
      <c r="D8" s="32"/>
      <c r="E8" s="31">
        <v>0</v>
      </c>
      <c r="F8" s="32"/>
      <c r="G8" s="31">
        <f>SUM(C8:E8)</f>
        <v>1973246</v>
      </c>
      <c r="H8" s="32"/>
      <c r="I8" s="31">
        <v>5215386</v>
      </c>
      <c r="J8" s="32"/>
      <c r="K8" s="31">
        <v>0</v>
      </c>
      <c r="L8" s="32"/>
      <c r="M8" s="31">
        <f>SUM(I8:K8)</f>
        <v>5215386</v>
      </c>
    </row>
    <row r="9" spans="1:13" ht="29.25" customHeight="1" thickBot="1" x14ac:dyDescent="0.25">
      <c r="A9" s="8" t="s">
        <v>19</v>
      </c>
      <c r="C9" s="35">
        <f>SUM(C8:C8)</f>
        <v>1973246</v>
      </c>
      <c r="D9" s="32"/>
      <c r="E9" s="35">
        <v>0</v>
      </c>
      <c r="F9" s="32"/>
      <c r="G9" s="35">
        <f>SUM(G8)</f>
        <v>1973246</v>
      </c>
      <c r="H9" s="32"/>
      <c r="I9" s="35">
        <f>SUM(I8:I8)</f>
        <v>5215386</v>
      </c>
      <c r="J9" s="32"/>
      <c r="K9" s="35">
        <v>0</v>
      </c>
      <c r="L9" s="32"/>
      <c r="M9" s="35">
        <f>SUM(M8)</f>
        <v>5215386</v>
      </c>
    </row>
    <row r="10" spans="1:13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25"/>
  <sheetViews>
    <sheetView rightToLeft="1" workbookViewId="0">
      <selection activeCell="I23" sqref="I23"/>
    </sheetView>
  </sheetViews>
  <sheetFormatPr defaultRowHeight="12.75" x14ac:dyDescent="0.2"/>
  <cols>
    <col min="1" max="1" width="26.5703125" style="73" customWidth="1"/>
    <col min="2" max="2" width="1.28515625" style="73" customWidth="1"/>
    <col min="3" max="3" width="12.140625" style="73" bestFit="1" customWidth="1"/>
    <col min="4" max="4" width="1.28515625" style="73" customWidth="1"/>
    <col min="5" max="5" width="17.7109375" style="73" bestFit="1" customWidth="1"/>
    <col min="6" max="6" width="1.28515625" style="73" customWidth="1"/>
    <col min="7" max="7" width="19.28515625" style="73" bestFit="1" customWidth="1"/>
    <col min="8" max="8" width="1.28515625" style="73" customWidth="1"/>
    <col min="9" max="9" width="21.85546875" style="73" bestFit="1" customWidth="1"/>
    <col min="10" max="10" width="1.28515625" style="73" customWidth="1"/>
    <col min="11" max="11" width="15.28515625" style="73" customWidth="1"/>
    <col min="12" max="12" width="1.28515625" style="73" customWidth="1"/>
    <col min="13" max="13" width="18.85546875" style="73" bestFit="1" customWidth="1"/>
    <col min="14" max="14" width="1.28515625" style="73" customWidth="1"/>
    <col min="15" max="15" width="20.42578125" style="73" bestFit="1" customWidth="1"/>
    <col min="16" max="16" width="1.28515625" style="73" customWidth="1"/>
    <col min="17" max="17" width="24.7109375" style="73" customWidth="1"/>
    <col min="18" max="16384" width="9.140625" style="73"/>
  </cols>
  <sheetData>
    <row r="1" spans="1:17" ht="24" customHeight="1" x14ac:dyDescent="0.2">
      <c r="A1" s="112" t="s">
        <v>97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ht="24" customHeight="1" x14ac:dyDescent="0.2">
      <c r="A2" s="112" t="s">
        <v>51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ht="24" customHeight="1" x14ac:dyDescent="0.2">
      <c r="A3" s="112" t="s">
        <v>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ht="14.45" customHeight="1" x14ac:dyDescent="0.2"/>
    <row r="5" spans="1:17" ht="27" customHeight="1" x14ac:dyDescent="0.2">
      <c r="A5" s="113" t="s">
        <v>122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</row>
    <row r="6" spans="1:17" ht="27" customHeight="1" x14ac:dyDescent="0.2">
      <c r="A6" s="109" t="s">
        <v>53</v>
      </c>
      <c r="C6" s="109" t="s">
        <v>61</v>
      </c>
      <c r="D6" s="109"/>
      <c r="E6" s="109"/>
      <c r="F6" s="109"/>
      <c r="G6" s="109"/>
      <c r="H6" s="109"/>
      <c r="I6" s="109"/>
      <c r="K6" s="109" t="s">
        <v>62</v>
      </c>
      <c r="L6" s="109"/>
      <c r="M6" s="109"/>
      <c r="N6" s="109"/>
      <c r="O6" s="109"/>
      <c r="P6" s="109"/>
      <c r="Q6" s="109"/>
    </row>
    <row r="7" spans="1:17" ht="27" customHeight="1" x14ac:dyDescent="0.2">
      <c r="A7" s="109"/>
      <c r="C7" s="80" t="s">
        <v>10</v>
      </c>
      <c r="D7" s="81"/>
      <c r="E7" s="80" t="s">
        <v>92</v>
      </c>
      <c r="F7" s="81"/>
      <c r="G7" s="80" t="s">
        <v>93</v>
      </c>
      <c r="H7" s="81"/>
      <c r="I7" s="80" t="s">
        <v>94</v>
      </c>
      <c r="K7" s="80" t="s">
        <v>10</v>
      </c>
      <c r="L7" s="81"/>
      <c r="M7" s="80" t="s">
        <v>92</v>
      </c>
      <c r="N7" s="81"/>
      <c r="O7" s="80" t="s">
        <v>93</v>
      </c>
      <c r="P7" s="81"/>
      <c r="Q7" s="80" t="s">
        <v>94</v>
      </c>
    </row>
    <row r="8" spans="1:17" ht="27" customHeight="1" x14ac:dyDescent="0.2">
      <c r="A8" s="82" t="s">
        <v>111</v>
      </c>
      <c r="C8" s="24">
        <v>22021321</v>
      </c>
      <c r="D8" s="28"/>
      <c r="E8" s="24">
        <v>444001184968</v>
      </c>
      <c r="F8" s="28"/>
      <c r="G8" s="31">
        <f>I8-E8</f>
        <v>-393548133906</v>
      </c>
      <c r="H8" s="28"/>
      <c r="I8" s="24">
        <v>50453051062</v>
      </c>
      <c r="J8" s="28"/>
      <c r="K8" s="24">
        <v>72091321</v>
      </c>
      <c r="L8" s="28"/>
      <c r="M8" s="24">
        <v>1372357087455</v>
      </c>
      <c r="N8" s="28"/>
      <c r="O8" s="31">
        <f>Q8-M8</f>
        <v>-1278140568177</v>
      </c>
      <c r="P8" s="28"/>
      <c r="Q8" s="24">
        <v>94216519278</v>
      </c>
    </row>
    <row r="9" spans="1:17" ht="27" customHeight="1" x14ac:dyDescent="0.2">
      <c r="A9" s="83" t="s">
        <v>107</v>
      </c>
      <c r="C9" s="27">
        <v>6140</v>
      </c>
      <c r="D9" s="28"/>
      <c r="E9" s="27">
        <v>150018543</v>
      </c>
      <c r="F9" s="28"/>
      <c r="G9" s="33">
        <f>I9-E9</f>
        <v>-149848794</v>
      </c>
      <c r="H9" s="28"/>
      <c r="I9" s="27">
        <v>169749</v>
      </c>
      <c r="J9" s="28"/>
      <c r="K9" s="27">
        <v>358775560</v>
      </c>
      <c r="L9" s="28"/>
      <c r="M9" s="27">
        <v>8057633668264</v>
      </c>
      <c r="N9" s="28"/>
      <c r="O9" s="33">
        <f>Q9-M9</f>
        <v>-7957783203033</v>
      </c>
      <c r="P9" s="28"/>
      <c r="Q9" s="27">
        <v>99850465231</v>
      </c>
    </row>
    <row r="10" spans="1:17" ht="27" customHeight="1" x14ac:dyDescent="0.2">
      <c r="A10" s="83" t="s">
        <v>15</v>
      </c>
      <c r="C10" s="27">
        <v>212181000</v>
      </c>
      <c r="D10" s="28"/>
      <c r="E10" s="27">
        <v>4980622641428</v>
      </c>
      <c r="F10" s="28"/>
      <c r="G10" s="33">
        <f t="shared" ref="G10:G15" si="0">I10-E10</f>
        <v>-2259931510592</v>
      </c>
      <c r="H10" s="28"/>
      <c r="I10" s="27">
        <v>2720691130836</v>
      </c>
      <c r="J10" s="28"/>
      <c r="K10" s="27">
        <v>852893010</v>
      </c>
      <c r="L10" s="28"/>
      <c r="M10" s="27">
        <v>16530426453629</v>
      </c>
      <c r="N10" s="28"/>
      <c r="O10" s="33">
        <f t="shared" ref="O10:O15" si="1">Q10-M10</f>
        <v>-10604186268018</v>
      </c>
      <c r="P10" s="28"/>
      <c r="Q10" s="27">
        <v>5926240185611</v>
      </c>
    </row>
    <row r="11" spans="1:17" ht="27" customHeight="1" x14ac:dyDescent="0.2">
      <c r="A11" s="83" t="s">
        <v>16</v>
      </c>
      <c r="C11" s="27">
        <v>16120009</v>
      </c>
      <c r="D11" s="28"/>
      <c r="E11" s="27">
        <v>47040168338</v>
      </c>
      <c r="F11" s="28"/>
      <c r="G11" s="33">
        <f t="shared" si="0"/>
        <v>-25408094573</v>
      </c>
      <c r="H11" s="28"/>
      <c r="I11" s="27">
        <v>21632073765</v>
      </c>
      <c r="J11" s="28"/>
      <c r="K11" s="27">
        <v>81390740</v>
      </c>
      <c r="L11" s="28"/>
      <c r="M11" s="27">
        <v>175301672680</v>
      </c>
      <c r="N11" s="28"/>
      <c r="O11" s="33">
        <f t="shared" si="1"/>
        <v>-128148534184</v>
      </c>
      <c r="P11" s="28"/>
      <c r="Q11" s="27">
        <v>47153138496</v>
      </c>
    </row>
    <row r="12" spans="1:17" ht="27" customHeight="1" x14ac:dyDescent="0.2">
      <c r="A12" s="83" t="s">
        <v>109</v>
      </c>
      <c r="C12" s="27">
        <v>7658100</v>
      </c>
      <c r="D12" s="28"/>
      <c r="E12" s="27">
        <v>1070176712803</v>
      </c>
      <c r="F12" s="28"/>
      <c r="G12" s="33">
        <f t="shared" si="0"/>
        <v>-1036926648109</v>
      </c>
      <c r="H12" s="28"/>
      <c r="I12" s="27">
        <v>33250064694</v>
      </c>
      <c r="J12" s="28"/>
      <c r="K12" s="27">
        <v>63531473</v>
      </c>
      <c r="L12" s="28"/>
      <c r="M12" s="27">
        <v>8244748401198</v>
      </c>
      <c r="N12" s="28"/>
      <c r="O12" s="33">
        <f t="shared" si="1"/>
        <v>-7927401409024</v>
      </c>
      <c r="P12" s="28"/>
      <c r="Q12" s="27">
        <v>317346992174</v>
      </c>
    </row>
    <row r="13" spans="1:17" ht="27" customHeight="1" x14ac:dyDescent="0.2">
      <c r="A13" s="83" t="s">
        <v>103</v>
      </c>
      <c r="C13" s="27">
        <v>105300000</v>
      </c>
      <c r="D13" s="28"/>
      <c r="E13" s="27">
        <v>688690199246</v>
      </c>
      <c r="F13" s="28"/>
      <c r="G13" s="33">
        <f t="shared" si="0"/>
        <v>-443475965796</v>
      </c>
      <c r="H13" s="28"/>
      <c r="I13" s="27">
        <v>245214233450</v>
      </c>
      <c r="J13" s="28"/>
      <c r="K13" s="27">
        <v>219858462</v>
      </c>
      <c r="L13" s="28"/>
      <c r="M13" s="27">
        <v>1269387114324</v>
      </c>
      <c r="N13" s="28"/>
      <c r="O13" s="33">
        <f t="shared" si="1"/>
        <v>-871792030571</v>
      </c>
      <c r="P13" s="28"/>
      <c r="Q13" s="27">
        <v>397595083753</v>
      </c>
    </row>
    <row r="14" spans="1:17" ht="27" customHeight="1" x14ac:dyDescent="0.2">
      <c r="A14" s="83" t="s">
        <v>108</v>
      </c>
      <c r="C14" s="27">
        <v>10054219</v>
      </c>
      <c r="D14" s="28"/>
      <c r="E14" s="27">
        <v>266102026014</v>
      </c>
      <c r="F14" s="28"/>
      <c r="G14" s="33">
        <f t="shared" si="0"/>
        <v>-256082054661</v>
      </c>
      <c r="H14" s="28"/>
      <c r="I14" s="27">
        <v>10019971353</v>
      </c>
      <c r="J14" s="28"/>
      <c r="K14" s="27">
        <v>240609478</v>
      </c>
      <c r="L14" s="28"/>
      <c r="M14" s="27">
        <v>5869080199043</v>
      </c>
      <c r="N14" s="28"/>
      <c r="O14" s="33">
        <f t="shared" si="1"/>
        <v>-5657639532771</v>
      </c>
      <c r="P14" s="28"/>
      <c r="Q14" s="27">
        <v>211440666272</v>
      </c>
    </row>
    <row r="15" spans="1:17" ht="27" customHeight="1" x14ac:dyDescent="0.2">
      <c r="A15" s="84" t="s">
        <v>110</v>
      </c>
      <c r="C15" s="29">
        <v>69631</v>
      </c>
      <c r="D15" s="28"/>
      <c r="E15" s="29">
        <v>1931478129</v>
      </c>
      <c r="F15" s="28"/>
      <c r="G15" s="33">
        <f t="shared" si="0"/>
        <v>-1705056124</v>
      </c>
      <c r="H15" s="28"/>
      <c r="I15" s="29">
        <v>226422005</v>
      </c>
      <c r="J15" s="28"/>
      <c r="K15" s="29">
        <v>107269</v>
      </c>
      <c r="L15" s="28"/>
      <c r="M15" s="29">
        <v>2871548886</v>
      </c>
      <c r="N15" s="28"/>
      <c r="O15" s="33">
        <f t="shared" si="1"/>
        <v>-2626698817</v>
      </c>
      <c r="P15" s="28"/>
      <c r="Q15" s="29">
        <v>244850069</v>
      </c>
    </row>
    <row r="16" spans="1:17" ht="27" customHeight="1" thickBot="1" x14ac:dyDescent="0.25">
      <c r="A16" s="85" t="s">
        <v>19</v>
      </c>
      <c r="C16" s="30">
        <f>SUM(C8:C15)</f>
        <v>373410420</v>
      </c>
      <c r="D16" s="28"/>
      <c r="E16" s="30">
        <f>SUM(E8:E15)</f>
        <v>7498714429469</v>
      </c>
      <c r="F16" s="28"/>
      <c r="G16" s="35">
        <f>SUM(G8:G15)</f>
        <v>-4417227312555</v>
      </c>
      <c r="H16" s="28"/>
      <c r="I16" s="30">
        <f>SUM(I8:I15)</f>
        <v>3081487116914</v>
      </c>
      <c r="J16" s="28"/>
      <c r="K16" s="30">
        <f>SUM(K8:K15)</f>
        <v>1889257313</v>
      </c>
      <c r="L16" s="28"/>
      <c r="M16" s="30">
        <f>SUM(M8:M15)</f>
        <v>41521806145479</v>
      </c>
      <c r="N16" s="28"/>
      <c r="O16" s="35">
        <f>SUM(O8:O15)</f>
        <v>-34427718244595</v>
      </c>
      <c r="P16" s="28"/>
      <c r="Q16" s="30">
        <f>SUM(Q8:Q15)</f>
        <v>7094087900884</v>
      </c>
    </row>
    <row r="17" spans="9:17" ht="13.5" thickTop="1" x14ac:dyDescent="0.2"/>
    <row r="18" spans="9:17" x14ac:dyDescent="0.2">
      <c r="M18" s="90"/>
      <c r="N18" s="90"/>
      <c r="O18" s="90"/>
      <c r="P18" s="90"/>
    </row>
    <row r="19" spans="9:17" x14ac:dyDescent="0.2">
      <c r="M19" s="90"/>
      <c r="N19" s="90"/>
      <c r="O19" s="90"/>
      <c r="P19" s="90"/>
    </row>
    <row r="20" spans="9:17" x14ac:dyDescent="0.2">
      <c r="M20" s="90"/>
      <c r="N20" s="90"/>
      <c r="O20" s="90"/>
      <c r="P20" s="90"/>
      <c r="Q20" s="90"/>
    </row>
    <row r="21" spans="9:17" x14ac:dyDescent="0.2">
      <c r="I21" s="90"/>
      <c r="M21" s="90"/>
      <c r="N21" s="90"/>
      <c r="O21" s="90"/>
      <c r="P21" s="90"/>
      <c r="Q21" s="90"/>
    </row>
    <row r="22" spans="9:17" x14ac:dyDescent="0.2">
      <c r="M22" s="90"/>
      <c r="N22" s="90"/>
      <c r="O22" s="90"/>
      <c r="P22" s="90"/>
      <c r="Q22" s="90"/>
    </row>
    <row r="23" spans="9:17" x14ac:dyDescent="0.2">
      <c r="M23" s="90"/>
      <c r="N23" s="90"/>
      <c r="O23" s="90"/>
      <c r="P23" s="90"/>
      <c r="Q23" s="90"/>
    </row>
    <row r="24" spans="9:17" x14ac:dyDescent="0.2">
      <c r="M24" s="90"/>
      <c r="N24" s="90"/>
      <c r="O24" s="90"/>
      <c r="P24" s="90"/>
      <c r="Q24" s="90"/>
    </row>
    <row r="25" spans="9:17" x14ac:dyDescent="0.2">
      <c r="M25" s="90"/>
      <c r="N25" s="90"/>
      <c r="O25" s="90"/>
      <c r="P25" s="90"/>
      <c r="Q25" s="90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29"/>
  <sheetViews>
    <sheetView rightToLeft="1" workbookViewId="0">
      <selection activeCell="I16" sqref="I16"/>
    </sheetView>
  </sheetViews>
  <sheetFormatPr defaultRowHeight="12.75" x14ac:dyDescent="0.2"/>
  <cols>
    <col min="1" max="1" width="40.28515625" customWidth="1"/>
    <col min="2" max="2" width="1.28515625" customWidth="1"/>
    <col min="3" max="3" width="14.5703125" bestFit="1" customWidth="1"/>
    <col min="4" max="4" width="1.28515625" customWidth="1"/>
    <col min="5" max="5" width="19.7109375" bestFit="1" customWidth="1"/>
    <col min="6" max="6" width="1.28515625" customWidth="1"/>
    <col min="7" max="7" width="23.42578125" customWidth="1"/>
    <col min="8" max="8" width="1.28515625" customWidth="1"/>
    <col min="9" max="9" width="28.7109375" customWidth="1"/>
    <col min="10" max="10" width="1.28515625" customWidth="1"/>
    <col min="11" max="11" width="17.28515625" customWidth="1"/>
    <col min="12" max="12" width="1.28515625" customWidth="1"/>
    <col min="13" max="13" width="19.7109375" bestFit="1" customWidth="1"/>
    <col min="14" max="14" width="1.28515625" customWidth="1"/>
    <col min="15" max="15" width="20.42578125" bestFit="1" customWidth="1"/>
    <col min="16" max="16" width="1.28515625" customWidth="1"/>
    <col min="17" max="17" width="28.42578125" customWidth="1"/>
  </cols>
  <sheetData>
    <row r="1" spans="1:17" ht="24" customHeight="1" x14ac:dyDescent="0.2">
      <c r="A1" s="98" t="s">
        <v>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7" ht="24" customHeight="1" x14ac:dyDescent="0.2">
      <c r="A2" s="98" t="s">
        <v>51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</row>
    <row r="3" spans="1:17" ht="24" customHeight="1" x14ac:dyDescent="0.2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4" spans="1:17" ht="14.45" customHeight="1" x14ac:dyDescent="0.2"/>
    <row r="5" spans="1:17" s="19" customFormat="1" ht="25.5" customHeight="1" x14ac:dyDescent="0.2">
      <c r="A5" s="105" t="s">
        <v>95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</row>
    <row r="6" spans="1:17" s="19" customFormat="1" ht="25.5" customHeight="1" x14ac:dyDescent="0.2">
      <c r="A6" s="100" t="s">
        <v>53</v>
      </c>
      <c r="C6" s="100" t="s">
        <v>61</v>
      </c>
      <c r="D6" s="100"/>
      <c r="E6" s="100"/>
      <c r="F6" s="100"/>
      <c r="G6" s="100"/>
      <c r="H6" s="100"/>
      <c r="I6" s="100"/>
      <c r="K6" s="100" t="s">
        <v>62</v>
      </c>
      <c r="L6" s="100"/>
      <c r="M6" s="100"/>
      <c r="N6" s="100"/>
      <c r="O6" s="100"/>
      <c r="P6" s="100"/>
      <c r="Q6" s="100"/>
    </row>
    <row r="7" spans="1:17" s="19" customFormat="1" ht="25.5" customHeight="1" x14ac:dyDescent="0.2">
      <c r="A7" s="100"/>
      <c r="C7" s="10" t="s">
        <v>10</v>
      </c>
      <c r="D7" s="20"/>
      <c r="E7" s="10" t="s">
        <v>12</v>
      </c>
      <c r="F7" s="20"/>
      <c r="G7" s="10" t="s">
        <v>93</v>
      </c>
      <c r="H7" s="20"/>
      <c r="I7" s="10" t="s">
        <v>96</v>
      </c>
      <c r="K7" s="10" t="s">
        <v>10</v>
      </c>
      <c r="L7" s="20"/>
      <c r="M7" s="10" t="s">
        <v>12</v>
      </c>
      <c r="N7" s="20"/>
      <c r="O7" s="10" t="s">
        <v>93</v>
      </c>
      <c r="P7" s="20"/>
      <c r="Q7" s="10" t="s">
        <v>96</v>
      </c>
    </row>
    <row r="8" spans="1:17" s="19" customFormat="1" ht="25.5" customHeight="1" x14ac:dyDescent="0.2">
      <c r="A8" s="86" t="s">
        <v>15</v>
      </c>
      <c r="B8" s="25"/>
      <c r="C8" s="31">
        <v>1762221235</v>
      </c>
      <c r="D8" s="32"/>
      <c r="E8" s="31">
        <v>42807040128201</v>
      </c>
      <c r="F8" s="32"/>
      <c r="G8" s="31">
        <f t="shared" ref="G8:G19" si="0">I8-E8</f>
        <v>-36094271901437</v>
      </c>
      <c r="H8" s="32"/>
      <c r="I8" s="31">
        <v>6712768226764</v>
      </c>
      <c r="J8" s="32"/>
      <c r="K8" s="31">
        <v>1762221235</v>
      </c>
      <c r="L8" s="32"/>
      <c r="M8" s="31">
        <v>42807040128201</v>
      </c>
      <c r="N8" s="32"/>
      <c r="O8" s="31">
        <f t="shared" ref="O8:O19" si="1">Q8-M8</f>
        <v>-19966748685263</v>
      </c>
      <c r="P8" s="32"/>
      <c r="Q8" s="31">
        <v>22840291442938</v>
      </c>
    </row>
    <row r="9" spans="1:17" s="19" customFormat="1" ht="25.5" customHeight="1" x14ac:dyDescent="0.2">
      <c r="A9" s="87" t="s">
        <v>29</v>
      </c>
      <c r="B9" s="25"/>
      <c r="C9" s="33">
        <v>84788633</v>
      </c>
      <c r="D9" s="32"/>
      <c r="E9" s="33">
        <v>2246324502678</v>
      </c>
      <c r="F9" s="32"/>
      <c r="G9" s="33">
        <f t="shared" si="0"/>
        <v>-2207318637058</v>
      </c>
      <c r="H9" s="32"/>
      <c r="I9" s="33">
        <v>39005865620</v>
      </c>
      <c r="J9" s="32"/>
      <c r="K9" s="33">
        <v>84788633</v>
      </c>
      <c r="L9" s="32"/>
      <c r="M9" s="33">
        <v>2246324502678</v>
      </c>
      <c r="N9" s="32"/>
      <c r="O9" s="33">
        <f t="shared" si="1"/>
        <v>-2155354424782</v>
      </c>
      <c r="P9" s="32"/>
      <c r="Q9" s="33">
        <v>90970077896</v>
      </c>
    </row>
    <row r="10" spans="1:17" s="19" customFormat="1" ht="25.5" customHeight="1" x14ac:dyDescent="0.2">
      <c r="A10" s="87" t="s">
        <v>30</v>
      </c>
      <c r="B10" s="25"/>
      <c r="C10" s="33">
        <v>11515275</v>
      </c>
      <c r="D10" s="32"/>
      <c r="E10" s="33">
        <v>1614283648769</v>
      </c>
      <c r="F10" s="32"/>
      <c r="G10" s="33">
        <f t="shared" si="0"/>
        <v>-1588646775485</v>
      </c>
      <c r="H10" s="32"/>
      <c r="I10" s="33">
        <v>25636873284</v>
      </c>
      <c r="J10" s="32"/>
      <c r="K10" s="33">
        <v>11515275</v>
      </c>
      <c r="L10" s="32"/>
      <c r="M10" s="33">
        <v>1614283648769</v>
      </c>
      <c r="N10" s="32"/>
      <c r="O10" s="33">
        <f t="shared" si="1"/>
        <v>-1537492836185</v>
      </c>
      <c r="P10" s="32"/>
      <c r="Q10" s="33">
        <v>76790812584</v>
      </c>
    </row>
    <row r="11" spans="1:17" s="40" customFormat="1" ht="25.5" customHeight="1" x14ac:dyDescent="0.2">
      <c r="A11" s="26" t="s">
        <v>17</v>
      </c>
      <c r="B11" s="26"/>
      <c r="C11" s="33">
        <v>76525821</v>
      </c>
      <c r="D11" s="33"/>
      <c r="E11" s="33">
        <v>610976614395</v>
      </c>
      <c r="F11" s="33"/>
      <c r="G11" s="33">
        <f t="shared" si="0"/>
        <v>-464339732700</v>
      </c>
      <c r="H11" s="33"/>
      <c r="I11" s="33">
        <v>146636881695</v>
      </c>
      <c r="J11" s="33"/>
      <c r="K11" s="33">
        <v>76525821</v>
      </c>
      <c r="L11" s="33"/>
      <c r="M11" s="33">
        <v>610976614395</v>
      </c>
      <c r="N11" s="33"/>
      <c r="O11" s="33">
        <f t="shared" si="1"/>
        <v>-340583664453</v>
      </c>
      <c r="P11" s="33"/>
      <c r="Q11" s="33">
        <v>270392949942</v>
      </c>
    </row>
    <row r="12" spans="1:17" s="19" customFormat="1" ht="25.5" customHeight="1" x14ac:dyDescent="0.2">
      <c r="A12" s="87" t="s">
        <v>33</v>
      </c>
      <c r="B12" s="25"/>
      <c r="C12" s="33">
        <v>11313328</v>
      </c>
      <c r="D12" s="32"/>
      <c r="E12" s="33">
        <v>531982708133</v>
      </c>
      <c r="F12" s="32"/>
      <c r="G12" s="33">
        <f>I12-E12</f>
        <v>-516545709906</v>
      </c>
      <c r="H12" s="32"/>
      <c r="I12" s="33">
        <v>15436998227</v>
      </c>
      <c r="J12" s="32"/>
      <c r="K12" s="33">
        <v>11313328</v>
      </c>
      <c r="L12" s="32"/>
      <c r="M12" s="33">
        <v>531982708133</v>
      </c>
      <c r="N12" s="32"/>
      <c r="O12" s="33">
        <f t="shared" si="1"/>
        <v>-450138344639</v>
      </c>
      <c r="P12" s="32"/>
      <c r="Q12" s="33">
        <v>81844363494</v>
      </c>
    </row>
    <row r="13" spans="1:17" s="19" customFormat="1" ht="25.5" customHeight="1" x14ac:dyDescent="0.2">
      <c r="A13" s="87" t="s">
        <v>69</v>
      </c>
      <c r="B13" s="25"/>
      <c r="C13" s="33">
        <v>382799008</v>
      </c>
      <c r="D13" s="32"/>
      <c r="E13" s="33">
        <v>9523588592348</v>
      </c>
      <c r="F13" s="32"/>
      <c r="G13" s="33">
        <f t="shared" si="0"/>
        <v>-9325373880406</v>
      </c>
      <c r="H13" s="32"/>
      <c r="I13" s="33">
        <v>198214711942</v>
      </c>
      <c r="J13" s="32"/>
      <c r="K13" s="33">
        <v>382799008</v>
      </c>
      <c r="L13" s="32"/>
      <c r="M13" s="33">
        <v>9523588592348</v>
      </c>
      <c r="N13" s="32"/>
      <c r="O13" s="33">
        <f t="shared" si="1"/>
        <v>-9162587948648</v>
      </c>
      <c r="P13" s="32"/>
      <c r="Q13" s="33">
        <v>361000643700</v>
      </c>
    </row>
    <row r="14" spans="1:17" s="19" customFormat="1" ht="25.5" customHeight="1" x14ac:dyDescent="0.2">
      <c r="A14" s="87" t="s">
        <v>16</v>
      </c>
      <c r="B14" s="25"/>
      <c r="C14" s="33">
        <v>4165200824</v>
      </c>
      <c r="D14" s="32"/>
      <c r="E14" s="33">
        <v>8881783269112</v>
      </c>
      <c r="F14" s="32"/>
      <c r="G14" s="33">
        <f t="shared" si="0"/>
        <v>-8919735664695</v>
      </c>
      <c r="H14" s="32"/>
      <c r="I14" s="33">
        <v>-37952395583</v>
      </c>
      <c r="J14" s="32"/>
      <c r="K14" s="33">
        <v>4165200824</v>
      </c>
      <c r="L14" s="32"/>
      <c r="M14" s="33">
        <v>8881783269112</v>
      </c>
      <c r="N14" s="32"/>
      <c r="O14" s="33">
        <f t="shared" si="1"/>
        <v>-4914907243749</v>
      </c>
      <c r="P14" s="32"/>
      <c r="Q14" s="33">
        <v>3966876025363</v>
      </c>
    </row>
    <row r="15" spans="1:17" s="19" customFormat="1" ht="25.5" customHeight="1" x14ac:dyDescent="0.2">
      <c r="A15" s="87" t="s">
        <v>31</v>
      </c>
      <c r="B15" s="25"/>
      <c r="C15" s="33">
        <v>82575236</v>
      </c>
      <c r="D15" s="32"/>
      <c r="E15" s="33">
        <v>2335522185885</v>
      </c>
      <c r="F15" s="32"/>
      <c r="G15" s="33">
        <f t="shared" si="0"/>
        <v>-2268868885504</v>
      </c>
      <c r="H15" s="32"/>
      <c r="I15" s="33">
        <v>66653300381</v>
      </c>
      <c r="J15" s="32"/>
      <c r="K15" s="33">
        <v>82575236</v>
      </c>
      <c r="L15" s="32"/>
      <c r="M15" s="33">
        <v>2335522185885</v>
      </c>
      <c r="N15" s="32"/>
      <c r="O15" s="33">
        <f t="shared" si="1"/>
        <v>-2033695059358</v>
      </c>
      <c r="P15" s="32"/>
      <c r="Q15" s="33">
        <v>301827126527</v>
      </c>
    </row>
    <row r="16" spans="1:17" s="19" customFormat="1" ht="25.5" customHeight="1" x14ac:dyDescent="0.2">
      <c r="A16" s="87" t="s">
        <v>32</v>
      </c>
      <c r="B16" s="25"/>
      <c r="C16" s="33">
        <v>134622679</v>
      </c>
      <c r="D16" s="32"/>
      <c r="E16" s="33">
        <v>2721605098005</v>
      </c>
      <c r="F16" s="32"/>
      <c r="G16" s="33">
        <f t="shared" si="0"/>
        <v>-2681179226134</v>
      </c>
      <c r="H16" s="32"/>
      <c r="I16" s="33">
        <v>40425871871</v>
      </c>
      <c r="J16" s="32"/>
      <c r="K16" s="33">
        <v>134622679</v>
      </c>
      <c r="L16" s="32"/>
      <c r="M16" s="33">
        <v>2721605098005</v>
      </c>
      <c r="N16" s="32"/>
      <c r="O16" s="33">
        <f t="shared" si="1"/>
        <v>-2446014507971</v>
      </c>
      <c r="P16" s="32"/>
      <c r="Q16" s="33">
        <v>275590590034</v>
      </c>
    </row>
    <row r="17" spans="1:17" s="19" customFormat="1" ht="25.5" customHeight="1" x14ac:dyDescent="0.2">
      <c r="A17" s="87" t="s">
        <v>28</v>
      </c>
      <c r="B17" s="25"/>
      <c r="C17" s="33">
        <v>4990000</v>
      </c>
      <c r="D17" s="32"/>
      <c r="E17" s="33">
        <v>51602514553</v>
      </c>
      <c r="F17" s="32"/>
      <c r="G17" s="33">
        <f t="shared" si="0"/>
        <v>-49881599375</v>
      </c>
      <c r="H17" s="32"/>
      <c r="I17" s="33">
        <v>1720915178</v>
      </c>
      <c r="J17" s="32"/>
      <c r="K17" s="33">
        <v>4990000</v>
      </c>
      <c r="L17" s="32"/>
      <c r="M17" s="33">
        <v>51602514553</v>
      </c>
      <c r="N17" s="32"/>
      <c r="O17" s="33">
        <f t="shared" si="1"/>
        <v>-49918400625</v>
      </c>
      <c r="P17" s="32"/>
      <c r="Q17" s="33">
        <v>1684113928</v>
      </c>
    </row>
    <row r="18" spans="1:17" s="19" customFormat="1" ht="25.5" customHeight="1" x14ac:dyDescent="0.2">
      <c r="A18" s="87" t="s">
        <v>18</v>
      </c>
      <c r="B18" s="25"/>
      <c r="C18" s="33">
        <v>1706447914</v>
      </c>
      <c r="D18" s="32"/>
      <c r="E18" s="33">
        <v>1933641249406</v>
      </c>
      <c r="F18" s="32"/>
      <c r="G18" s="33">
        <f t="shared" si="0"/>
        <v>-875407779883</v>
      </c>
      <c r="H18" s="32"/>
      <c r="I18" s="33">
        <v>1058233469523</v>
      </c>
      <c r="J18" s="32"/>
      <c r="K18" s="33">
        <v>1706447914</v>
      </c>
      <c r="L18" s="32"/>
      <c r="M18" s="33">
        <v>1933641249406</v>
      </c>
      <c r="N18" s="32"/>
      <c r="O18" s="33">
        <f t="shared" si="1"/>
        <v>-875407779883</v>
      </c>
      <c r="P18" s="32"/>
      <c r="Q18" s="33">
        <v>1058233469523</v>
      </c>
    </row>
    <row r="19" spans="1:17" s="19" customFormat="1" ht="25.5" customHeight="1" x14ac:dyDescent="0.2">
      <c r="A19" s="88" t="s">
        <v>43</v>
      </c>
      <c r="B19" s="25"/>
      <c r="C19" s="34">
        <v>10000</v>
      </c>
      <c r="D19" s="32"/>
      <c r="E19" s="34">
        <v>9513098000</v>
      </c>
      <c r="F19" s="32"/>
      <c r="G19" s="34">
        <f t="shared" si="0"/>
        <v>-9427060422</v>
      </c>
      <c r="H19" s="32"/>
      <c r="I19" s="34">
        <v>86037578</v>
      </c>
      <c r="J19" s="32"/>
      <c r="K19" s="34">
        <v>10000</v>
      </c>
      <c r="L19" s="32"/>
      <c r="M19" s="34">
        <v>9513098000</v>
      </c>
      <c r="N19" s="32"/>
      <c r="O19" s="34">
        <f t="shared" si="1"/>
        <v>-9609962175</v>
      </c>
      <c r="P19" s="32"/>
      <c r="Q19" s="34">
        <v>-96864175</v>
      </c>
    </row>
    <row r="20" spans="1:17" s="19" customFormat="1" ht="25.5" customHeight="1" thickBot="1" x14ac:dyDescent="0.25">
      <c r="A20" s="85" t="s">
        <v>19</v>
      </c>
      <c r="B20" s="25"/>
      <c r="C20" s="35">
        <f>SUM(C8:C19)</f>
        <v>8423009953</v>
      </c>
      <c r="D20" s="32"/>
      <c r="E20" s="35">
        <f>SUM(E8:E19)</f>
        <v>73267863609485</v>
      </c>
      <c r="F20" s="32"/>
      <c r="G20" s="35">
        <f>SUM(G8:G19)</f>
        <v>-65000996853005</v>
      </c>
      <c r="H20" s="32"/>
      <c r="I20" s="35">
        <f>SUM(I8:I19)</f>
        <v>8266866756480</v>
      </c>
      <c r="J20" s="32"/>
      <c r="K20" s="35">
        <f>SUM(K8:K19)</f>
        <v>8423009953</v>
      </c>
      <c r="L20" s="32"/>
      <c r="M20" s="35">
        <f>SUM(M8:M19)</f>
        <v>73267863609485</v>
      </c>
      <c r="N20" s="32"/>
      <c r="O20" s="35">
        <f>SUM(O8:O19)</f>
        <v>-43942458857731</v>
      </c>
      <c r="P20" s="32"/>
      <c r="Q20" s="35">
        <f>SUM(Q8:Q19)</f>
        <v>29325404751754</v>
      </c>
    </row>
    <row r="21" spans="1:17" ht="13.5" thickTop="1" x14ac:dyDescent="0.2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2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2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2">
      <c r="I26" s="4"/>
    </row>
    <row r="27" spans="1:17" x14ac:dyDescent="0.2">
      <c r="I27" s="4"/>
      <c r="Q27" s="4"/>
    </row>
    <row r="28" spans="1:17" x14ac:dyDescent="0.2">
      <c r="I28" s="4"/>
      <c r="Q28" s="4"/>
    </row>
    <row r="29" spans="1:17" x14ac:dyDescent="0.2">
      <c r="I29" s="4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سرمایه‌گذاری در سهام</vt:lpstr>
      <vt:lpstr>درآمد سرمایه‌گذاری در صندوق</vt:lpstr>
      <vt:lpstr>درآمد سرمایه‌گذاری در اوراق به</vt:lpstr>
      <vt:lpstr>درآمد سپرده بانکی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سرمایه‌گذاری در اوراق به'!Print_Area</vt:lpstr>
      <vt:lpstr>'درآمد سرمایه‌گذاری در سهام'!Print_Area</vt:lpstr>
      <vt:lpstr>'درآمد سرمایه‌گذاری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سهام!Print_Area</vt:lpstr>
      <vt:lpstr>'سود اوراق بهادار'!Print_Area</vt:lpstr>
      <vt:lpstr>'سود سپرده بانکی'!Print_Area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Masomeh Farahani</cp:lastModifiedBy>
  <dcterms:created xsi:type="dcterms:W3CDTF">2026-09-26T06:24:32Z</dcterms:created>
  <dcterms:modified xsi:type="dcterms:W3CDTF">2026-09-29T12:38:33Z</dcterms:modified>
</cp:coreProperties>
</file>