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ERVER\KIMIA-Files\Investment\قادری\صندوق صنعت مس\گزارش پرتفوی\1405\"/>
    </mc:Choice>
  </mc:AlternateContent>
  <xr:revisionPtr revIDLastSave="0" documentId="13_ncr:1_{6718812D-1949-4970-B0EC-E08FD1A45891}" xr6:coauthVersionLast="47" xr6:coauthVersionMax="47" xr10:uidLastSave="{00000000-0000-0000-0000-000000000000}"/>
  <bookViews>
    <workbookView xWindow="-120" yWindow="-120" windowWidth="29040" windowHeight="15720" tabRatio="916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اوراق!$A$1:$AL$10</definedName>
    <definedName name="_xlnm.Print_Area" localSheetId="5">درآمد!$A$1:$J$12</definedName>
    <definedName name="_xlnm.Print_Area" localSheetId="9">'درآمد سپرده بانکی'!$A$1:$K$9</definedName>
    <definedName name="_xlnm.Print_Area" localSheetId="8">'درآمد سرمایه گذاری در اوراق به'!$A$1:$R$10</definedName>
    <definedName name="_xlnm.Print_Area" localSheetId="6">'درآمد سرمایه گذاری در سهام'!$A$1:$V$12</definedName>
    <definedName name="_xlnm.Print_Area" localSheetId="7">'درآمد سرمایه گذاری در صندوق'!$A$1:$V$16</definedName>
    <definedName name="_xlnm.Print_Area" localSheetId="10">'درآمد سود سهام'!$A$1:$S$11</definedName>
    <definedName name="_xlnm.Print_Area" localSheetId="14">'درآمد ناشی از تغییر قیمت اوراق'!$A$1:$Q$19</definedName>
    <definedName name="_xlnm.Print_Area" localSheetId="13">'درآمد ناشی از فروش'!$A$1:$Q$16</definedName>
    <definedName name="_xlnm.Print_Area" localSheetId="4">سپرده!$A$1:$L$9</definedName>
    <definedName name="_xlnm.Print_Area" localSheetId="1">سهام!$A$1:$AA$12</definedName>
    <definedName name="_xlnm.Print_Area" localSheetId="11">'سود اوراق بهادار'!$A$1:$S$9</definedName>
    <definedName name="_xlnm.Print_Area" localSheetId="12">'سود سپرده بانکی'!$A$1:$M$9</definedName>
    <definedName name="_xlnm.Print_Area" localSheetId="0">'صورت وضعیت'!$A$22:$C$24</definedName>
    <definedName name="_xlnm.Print_Area" localSheetId="2">'واحدهای صندوق'!$A$1:$Z$16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6" i="10" l="1"/>
  <c r="L16" i="10"/>
  <c r="L12" i="9"/>
  <c r="P12" i="8"/>
  <c r="J12" i="8"/>
  <c r="Z16" i="4"/>
  <c r="R9" i="11"/>
  <c r="R10" i="11" s="1"/>
  <c r="L10" i="8" s="1"/>
  <c r="J9" i="11"/>
  <c r="J10" i="11" s="1"/>
  <c r="F10" i="8" s="1"/>
  <c r="T9" i="9"/>
  <c r="J11" i="9"/>
  <c r="J10" i="9"/>
  <c r="J9" i="9"/>
  <c r="J12" i="9" s="1"/>
  <c r="F8" i="8" s="1"/>
  <c r="H12" i="9"/>
  <c r="T11" i="9"/>
  <c r="T12" i="9" s="1"/>
  <c r="T10" i="9"/>
  <c r="T15" i="10"/>
  <c r="T14" i="10"/>
  <c r="T13" i="10"/>
  <c r="T12" i="10"/>
  <c r="T11" i="10"/>
  <c r="T10" i="10"/>
  <c r="T9" i="10"/>
  <c r="T16" i="10" s="1"/>
  <c r="L9" i="8" s="1"/>
  <c r="J15" i="10"/>
  <c r="J14" i="10"/>
  <c r="J13" i="10"/>
  <c r="J12" i="10"/>
  <c r="J11" i="10"/>
  <c r="J10" i="10"/>
  <c r="J9" i="10"/>
  <c r="F16" i="10"/>
  <c r="P16" i="10"/>
  <c r="N10" i="11"/>
  <c r="L10" i="11"/>
  <c r="F10" i="11"/>
  <c r="D10" i="11"/>
  <c r="O19" i="21"/>
  <c r="S10" i="15"/>
  <c r="S9" i="15"/>
  <c r="S11" i="15" s="1"/>
  <c r="S8" i="15"/>
  <c r="M12" i="2"/>
  <c r="AA12" i="2"/>
  <c r="V9" i="9" l="1"/>
  <c r="V12" i="9" s="1"/>
  <c r="L8" i="8"/>
  <c r="V10" i="9"/>
  <c r="V11" i="9"/>
  <c r="Q19" i="21"/>
  <c r="M19" i="21"/>
  <c r="K19" i="21"/>
  <c r="I19" i="21"/>
  <c r="G19" i="21"/>
  <c r="E19" i="21"/>
  <c r="C19" i="21"/>
  <c r="Q16" i="19"/>
  <c r="O16" i="19"/>
  <c r="M16" i="19"/>
  <c r="K16" i="19"/>
  <c r="I16" i="19"/>
  <c r="G16" i="19"/>
  <c r="E16" i="19"/>
  <c r="C16" i="19"/>
  <c r="M9" i="18"/>
  <c r="I9" i="18"/>
  <c r="G9" i="18"/>
  <c r="C9" i="18"/>
  <c r="Q11" i="15"/>
  <c r="O11" i="15"/>
  <c r="M11" i="15"/>
  <c r="K11" i="15"/>
  <c r="I11" i="15"/>
  <c r="H9" i="13"/>
  <c r="L11" i="8" s="1"/>
  <c r="D9" i="13"/>
  <c r="F11" i="8" s="1"/>
  <c r="R16" i="10"/>
  <c r="N16" i="10"/>
  <c r="J16" i="10"/>
  <c r="F9" i="8" s="1"/>
  <c r="F12" i="8" s="1"/>
  <c r="H16" i="10"/>
  <c r="D16" i="10"/>
  <c r="R12" i="9"/>
  <c r="P12" i="9"/>
  <c r="N12" i="9"/>
  <c r="F12" i="9"/>
  <c r="D12" i="9"/>
  <c r="J9" i="7"/>
  <c r="H9" i="7"/>
  <c r="F9" i="7"/>
  <c r="D9" i="7"/>
  <c r="X16" i="4"/>
  <c r="V16" i="4"/>
  <c r="R16" i="4"/>
  <c r="P16" i="4"/>
  <c r="N16" i="4"/>
  <c r="L16" i="4"/>
  <c r="J16" i="4"/>
  <c r="H16" i="4"/>
  <c r="F16" i="4"/>
  <c r="D16" i="4"/>
  <c r="Y12" i="2"/>
  <c r="W12" i="2"/>
  <c r="S12" i="2"/>
  <c r="Q12" i="2"/>
  <c r="O12" i="2"/>
  <c r="K12" i="2"/>
  <c r="I12" i="2"/>
  <c r="G12" i="2"/>
  <c r="E12" i="2"/>
  <c r="H10" i="8" l="1"/>
  <c r="H8" i="8"/>
  <c r="H9" i="8"/>
  <c r="L12" i="8"/>
  <c r="N8" i="8"/>
  <c r="H11" i="8"/>
  <c r="N11" i="8"/>
  <c r="N10" i="8" l="1"/>
  <c r="N9" i="8"/>
  <c r="N12" i="8" s="1"/>
  <c r="H12" i="8"/>
</calcChain>
</file>

<file path=xl/sharedStrings.xml><?xml version="1.0" encoding="utf-8"?>
<sst xmlns="http://schemas.openxmlformats.org/spreadsheetml/2006/main" count="332" uniqueCount="114">
  <si>
    <t>صورت وضعیت پرتفوی</t>
  </si>
  <si>
    <t>برای ماه منتهی به 1405/05/31</t>
  </si>
  <si>
    <t>-1</t>
  </si>
  <si>
    <t>-1-1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</si>
  <si>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</si>
  <si>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</si>
  <si>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</si>
  <si>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</si>
  <si>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</si>
  <si>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</si>
  <si>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</si>
  <si>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</si>
  <si>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</si>
  <si>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</si>
  <si>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</si>
  <si>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ملی‌ صنایع‌ مس‌ ایران‌</t>
  </si>
  <si>
    <t>تامین سرمایه کیمیا</t>
  </si>
  <si>
    <t>سرمایه گذاری مس سرچشمه</t>
  </si>
  <si>
    <t>جمع</t>
  </si>
  <si>
    <t>نام سهام</t>
  </si>
  <si>
    <t>نرخ سود موثر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</si>
  <si>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</si>
  <si>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</si>
  <si>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</si>
  <si>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</si>
  <si>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</si>
  <si>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</si>
  <si>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کیمیا-د</t>
  </si>
  <si>
    <t>صندوق تداوم اطمینان تمدن-ثابت</t>
  </si>
  <si>
    <t>صندوق س.اعتماد آفرین پارسیان-د</t>
  </si>
  <si>
    <t>صندوق س.پایا ثروت پویا-د</t>
  </si>
  <si>
    <t>صندوق سرمایه گذاری آرامش-ثابت</t>
  </si>
  <si>
    <t>صندوق س سپر سرمایه بیدار- ثابت</t>
  </si>
  <si>
    <t>ص.س.درآمد ثابت آبی هامون-د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</si>
  <si>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</si>
  <si>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</si>
  <si>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</si>
  <si>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</si>
  <si>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</si>
  <si>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</si>
  <si>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</si>
  <si>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</si>
  <si>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</si>
  <si>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دولت186-ش.خ051124</t>
  </si>
  <si>
    <t>بله</t>
  </si>
  <si>
    <t>1403/07/24</t>
  </si>
  <si>
    <t>1405/11/24</t>
  </si>
  <si>
    <t>-4-1</t>
  </si>
  <si>
    <t>مبلغ</t>
  </si>
  <si>
    <t>افزایش</t>
  </si>
  <si>
    <t>کاهش</t>
  </si>
  <si>
    <t>صورت وضعیت درآمدها</t>
  </si>
  <si>
    <t>-2</t>
  </si>
  <si>
    <t>شرح</t>
  </si>
  <si>
    <t>یادداشت</t>
  </si>
  <si>
    <t>درصد از کل درآمدها</t>
  </si>
  <si>
    <t>1-2</t>
  </si>
  <si>
    <t>2-2</t>
  </si>
  <si>
    <t>3-2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</si>
  <si>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</si>
  <si>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</si>
  <si>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</si>
  <si>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</si>
  <si>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</si>
  <si>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</si>
  <si>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</si>
  <si>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</si>
  <si>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</si>
  <si>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</si>
  <si>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</si>
  <si>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-3-2</t>
  </si>
  <si>
    <t>عنوان</t>
  </si>
  <si>
    <t>درآمد سود اوراق</t>
  </si>
  <si>
    <t>-4-2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</si>
  <si>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</si>
  <si>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</si>
  <si>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</si>
  <si>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</si>
  <si>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</si>
  <si>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</si>
  <si>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</si>
  <si>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</si>
  <si>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</si>
  <si>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</si>
  <si>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</si>
  <si>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</si>
  <si>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</si>
  <si>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</si>
  <si>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</si>
  <si>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</si>
  <si>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</si>
  <si>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</si>
  <si>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</si>
  <si>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</si>
  <si>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</si>
  <si>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</si>
  <si>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</si>
  <si>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سرمایه‌گذاری مس سرچشمه</t>
  </si>
  <si>
    <t>سرمایه‌گذاری‌ها</t>
  </si>
  <si>
    <t>سرمایه‌گذاری در سهام و حق تقدم سهام</t>
  </si>
  <si>
    <t>سرمایه‌گذاری در واحدهای صندوق‌های سرمایه‌گذاری</t>
  </si>
  <si>
    <t>سرمایه‌گذاری در سپرده‌ بانکی</t>
  </si>
  <si>
    <t>سپرده‌های بانکی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</si>
  <si>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</si>
  <si>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</si>
  <si>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واحدهای صندوق</t>
  </si>
  <si>
    <t>درآمد حاصل از سرمایه‌گذاری در اوراق بهادار با درآمد ثابت:</t>
  </si>
  <si>
    <t>درآمد حاصل از سرمایه‌گذاری در سپرده بانکی</t>
  </si>
  <si>
    <t>سود (زیان) حاصل از فروش اوراق بهادار</t>
  </si>
  <si>
    <t>درصد از کل دارایی‌ها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</si>
  <si>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</si>
  <si>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</si>
  <si>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درصد به کل دارایی‌ها</t>
  </si>
  <si>
    <t>سپرده‌های کوتاه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</si>
</sst>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37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37" fontId="0" fillId="0" borderId="0" xfId="0" applyNumberFormat="1" applyFill="1" applyAlignment="1">
      <alignment horizontal="left"/>
    </xf>
    <xf numFmtId="43" fontId="0" fillId="0" borderId="0" xfId="0" applyNumberFormat="1" applyAlignment="1">
      <alignment horizontal="left"/>
    </xf>
    <xf numFmtId="164" fontId="0" fillId="0" borderId="0" xfId="1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6" fillId="0" borderId="0" xfId="0" applyFont="1" applyFill="1" applyAlignment="1">
      <alignment horizontal="left"/>
    </xf>
    <xf numFmtId="43" fontId="0" fillId="0" borderId="0" xfId="0" applyNumberForma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971550</xdr:colOff>
      <xdr:row>1</xdr:row>
      <xdr:rowOff>104775</xdr:rowOff>
    </xdr:from>
    <xdr:to>
      <xdr:col>2</xdr:col>
      <xdr:colOff>676275</xdr:colOff>
      <xdr:row>18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9876AC-34FE-4E32-99AF-84BAC347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838675" y="266700"/>
          <a:ext cx="3019425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C24"/>
  <sheetViews>
    <sheetView rightToLeft="1" tabSelected="1" workbookViewId="0">
      <selection activeCell="B28" sqref="B28"/>
    </sheetView>
  </sheetViews>
  <sheetFormatPr defaultRowHeight="12.75" x14ac:dyDescent="0.2"/>
  <cols>
    <col min="1" max="3" width="24.85546875" customWidth="1"/>
  </cols>
  <sheetData>
    <row r="22" spans="1:3" ht="25.5" x14ac:dyDescent="0.2">
      <c r="A22" s="67" t="s">
        <v>96</v>
      </c>
      <c r="B22" s="67"/>
      <c r="C22" s="67"/>
    </row>
    <row r="23" spans="1:3" ht="25.5" x14ac:dyDescent="0.2">
      <c r="A23" s="67" t="s">
        <v>0</v>
      </c>
      <c r="B23" s="67"/>
      <c r="C23" s="67"/>
    </row>
    <row r="24" spans="1:3" ht="25.5" x14ac:dyDescent="0.2">
      <c r="A24" s="67" t="s">
        <v>1</v>
      </c>
      <c r="B24" s="67"/>
      <c r="C24" s="67"/>
    </row>
  </sheetData>
  <mergeCells count="3">
    <mergeCell ref="A22:C22"/>
    <mergeCell ref="A23:C23"/>
    <mergeCell ref="A24:C24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B38" sqref="B38"/>
    </sheetView>
  </sheetViews>
  <sheetFormatPr defaultRowHeight="12.75" x14ac:dyDescent="0.2"/>
  <cols>
    <col min="1" max="1" width="7.28515625" customWidth="1"/>
    <col min="2" max="2" width="2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21.7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1.7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4.45" customHeight="1" x14ac:dyDescent="0.2"/>
    <row r="5" spans="1:10" ht="27" customHeight="1" x14ac:dyDescent="0.2">
      <c r="A5" s="1" t="s">
        <v>73</v>
      </c>
      <c r="B5" s="74" t="s">
        <v>107</v>
      </c>
      <c r="C5" s="74"/>
      <c r="D5" s="74"/>
      <c r="E5" s="74"/>
      <c r="F5" s="74"/>
      <c r="G5" s="74"/>
      <c r="H5" s="74"/>
      <c r="I5" s="74"/>
      <c r="J5" s="74"/>
    </row>
    <row r="6" spans="1:10" ht="27" customHeight="1" x14ac:dyDescent="0.2">
      <c r="D6" s="70" t="s">
        <v>61</v>
      </c>
      <c r="E6" s="70"/>
      <c r="F6" s="70"/>
      <c r="H6" s="70" t="s">
        <v>62</v>
      </c>
      <c r="I6" s="70"/>
      <c r="J6" s="70"/>
    </row>
    <row r="7" spans="1:10" ht="43.5" customHeight="1" x14ac:dyDescent="0.2">
      <c r="A7" s="70" t="s">
        <v>74</v>
      </c>
      <c r="B7" s="70"/>
      <c r="D7" s="10" t="s">
        <v>75</v>
      </c>
      <c r="E7" s="3"/>
      <c r="F7" s="10" t="s">
        <v>76</v>
      </c>
      <c r="H7" s="10" t="s">
        <v>75</v>
      </c>
      <c r="I7" s="3"/>
      <c r="J7" s="10" t="s">
        <v>76</v>
      </c>
    </row>
    <row r="8" spans="1:10" ht="27" customHeight="1" x14ac:dyDescent="0.2">
      <c r="A8" s="71" t="s">
        <v>113</v>
      </c>
      <c r="B8" s="71"/>
      <c r="D8" s="16">
        <v>34152</v>
      </c>
      <c r="E8" s="17"/>
      <c r="F8" s="16"/>
      <c r="G8" s="17"/>
      <c r="H8" s="16">
        <v>3242140</v>
      </c>
      <c r="I8" s="17"/>
      <c r="J8" s="16"/>
    </row>
    <row r="9" spans="1:10" ht="27" customHeight="1" x14ac:dyDescent="0.2">
      <c r="A9" s="69" t="s">
        <v>18</v>
      </c>
      <c r="B9" s="69"/>
      <c r="D9" s="20">
        <f>SUM(D8:D8)</f>
        <v>34152</v>
      </c>
      <c r="E9" s="17"/>
      <c r="F9" s="20"/>
      <c r="G9" s="17"/>
      <c r="H9" s="20">
        <f>SUM(H8:H8)</f>
        <v>3242140</v>
      </c>
      <c r="I9" s="17"/>
      <c r="J9" s="20"/>
    </row>
  </sheetData>
  <mergeCells count="9"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6"/>
  <sheetViews>
    <sheetView rightToLeft="1" workbookViewId="0">
      <selection activeCell="B38" sqref="B38"/>
    </sheetView>
  </sheetViews>
  <sheetFormatPr defaultRowHeight="12.75" x14ac:dyDescent="0.2"/>
  <cols>
    <col min="1" max="1" width="23.8554687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5.71093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5.7109375" bestFit="1" customWidth="1"/>
    <col min="18" max="18" width="1.28515625" customWidth="1"/>
    <col min="19" max="19" width="20.140625" bestFit="1" customWidth="1"/>
  </cols>
  <sheetData>
    <row r="1" spans="1:19" ht="26.2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6.2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6.2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4.45" customHeight="1" x14ac:dyDescent="0.2"/>
    <row r="5" spans="1:19" ht="29.25" customHeight="1" x14ac:dyDescent="0.2">
      <c r="A5" s="74" t="s">
        <v>64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ht="29.25" customHeight="1" x14ac:dyDescent="0.2">
      <c r="A6" s="70" t="s">
        <v>19</v>
      </c>
      <c r="B6" s="47"/>
      <c r="C6" s="70" t="s">
        <v>77</v>
      </c>
      <c r="D6" s="70"/>
      <c r="E6" s="70"/>
      <c r="F6" s="70"/>
      <c r="G6" s="70"/>
      <c r="H6" s="47"/>
      <c r="I6" s="70" t="s">
        <v>61</v>
      </c>
      <c r="J6" s="70"/>
      <c r="K6" s="70"/>
      <c r="L6" s="70"/>
      <c r="M6" s="70"/>
      <c r="N6" s="47"/>
      <c r="O6" s="70" t="s">
        <v>62</v>
      </c>
      <c r="P6" s="70"/>
      <c r="Q6" s="70"/>
      <c r="R6" s="70"/>
      <c r="S6" s="70"/>
    </row>
    <row r="7" spans="1:19" ht="29.25" customHeight="1" x14ac:dyDescent="0.2">
      <c r="A7" s="70"/>
      <c r="B7" s="47"/>
      <c r="C7" s="13" t="s">
        <v>78</v>
      </c>
      <c r="D7" s="48"/>
      <c r="E7" s="13" t="s">
        <v>79</v>
      </c>
      <c r="F7" s="48"/>
      <c r="G7" s="13" t="s">
        <v>80</v>
      </c>
      <c r="H7" s="47"/>
      <c r="I7" s="13" t="s">
        <v>81</v>
      </c>
      <c r="J7" s="48"/>
      <c r="K7" s="13" t="s">
        <v>82</v>
      </c>
      <c r="L7" s="48"/>
      <c r="M7" s="13" t="s">
        <v>83</v>
      </c>
      <c r="N7" s="47"/>
      <c r="O7" s="13" t="s">
        <v>81</v>
      </c>
      <c r="P7" s="48"/>
      <c r="Q7" s="13" t="s">
        <v>82</v>
      </c>
      <c r="R7" s="48"/>
      <c r="S7" s="13" t="s">
        <v>83</v>
      </c>
    </row>
    <row r="8" spans="1:19" ht="29.25" customHeight="1" x14ac:dyDescent="0.2">
      <c r="A8" s="29" t="s">
        <v>15</v>
      </c>
      <c r="B8" s="47"/>
      <c r="C8" s="40" t="s">
        <v>4</v>
      </c>
      <c r="D8" s="34"/>
      <c r="E8" s="49">
        <v>1465503746</v>
      </c>
      <c r="F8" s="47"/>
      <c r="G8" s="16">
        <v>450</v>
      </c>
      <c r="H8" s="17"/>
      <c r="I8" s="16">
        <v>659476685700</v>
      </c>
      <c r="J8" s="57"/>
      <c r="K8" s="16">
        <v>13711453559</v>
      </c>
      <c r="L8" s="57"/>
      <c r="M8" s="16">
        <v>645765232141</v>
      </c>
      <c r="N8" s="57"/>
      <c r="O8" s="16">
        <v>659476685700</v>
      </c>
      <c r="P8" s="57"/>
      <c r="Q8" s="16">
        <v>13711453559</v>
      </c>
      <c r="R8" s="57"/>
      <c r="S8" s="16">
        <f>O8-Q8</f>
        <v>645765232141</v>
      </c>
    </row>
    <row r="9" spans="1:19" ht="29.25" customHeight="1" x14ac:dyDescent="0.2">
      <c r="A9" s="30" t="s">
        <v>97</v>
      </c>
      <c r="B9" s="47"/>
      <c r="C9" s="41" t="s">
        <v>4</v>
      </c>
      <c r="D9" s="34"/>
      <c r="E9" s="50">
        <v>180925821</v>
      </c>
      <c r="F9" s="47"/>
      <c r="G9" s="18">
        <v>430</v>
      </c>
      <c r="H9" s="17"/>
      <c r="I9" s="18">
        <v>0</v>
      </c>
      <c r="J9" s="57"/>
      <c r="K9" s="18">
        <v>0</v>
      </c>
      <c r="L9" s="57"/>
      <c r="M9" s="18">
        <v>0</v>
      </c>
      <c r="N9" s="57"/>
      <c r="O9" s="18">
        <v>77798103030</v>
      </c>
      <c r="P9" s="57"/>
      <c r="Q9" s="18">
        <v>4564556657</v>
      </c>
      <c r="R9" s="57"/>
      <c r="S9" s="18">
        <f>O9-Q9</f>
        <v>73233546373</v>
      </c>
    </row>
    <row r="10" spans="1:19" ht="29.25" customHeight="1" x14ac:dyDescent="0.2">
      <c r="A10" s="31" t="s">
        <v>16</v>
      </c>
      <c r="B10" s="47"/>
      <c r="C10" s="42" t="s">
        <v>84</v>
      </c>
      <c r="D10" s="34"/>
      <c r="E10" s="51">
        <v>3736727052</v>
      </c>
      <c r="F10" s="47"/>
      <c r="G10" s="19">
        <v>400</v>
      </c>
      <c r="H10" s="17"/>
      <c r="I10" s="19">
        <v>0</v>
      </c>
      <c r="J10" s="57"/>
      <c r="K10" s="19">
        <v>0</v>
      </c>
      <c r="L10" s="57"/>
      <c r="M10" s="19">
        <v>0</v>
      </c>
      <c r="N10" s="57"/>
      <c r="O10" s="19">
        <v>1494690820800</v>
      </c>
      <c r="P10" s="57"/>
      <c r="Q10" s="19">
        <v>0</v>
      </c>
      <c r="R10" s="57"/>
      <c r="S10" s="19">
        <f>O10-Q10</f>
        <v>1494690820800</v>
      </c>
    </row>
    <row r="11" spans="1:19" ht="29.25" customHeight="1" x14ac:dyDescent="0.2">
      <c r="A11" s="11" t="s">
        <v>18</v>
      </c>
      <c r="B11" s="47"/>
      <c r="H11" s="17"/>
      <c r="I11" s="20">
        <f>SUM(I8:I10)</f>
        <v>659476685700</v>
      </c>
      <c r="J11" s="57"/>
      <c r="K11" s="20">
        <f>SUM(K8:K10)</f>
        <v>13711453559</v>
      </c>
      <c r="L11" s="57"/>
      <c r="M11" s="20">
        <f>SUM(M8:M10)</f>
        <v>645765232141</v>
      </c>
      <c r="N11" s="57"/>
      <c r="O11" s="20">
        <f>SUM(O8:O10)</f>
        <v>2231965609530</v>
      </c>
      <c r="P11" s="57"/>
      <c r="Q11" s="20">
        <f>SUM(Q8:Q10)</f>
        <v>18276010216</v>
      </c>
      <c r="R11" s="57"/>
      <c r="S11" s="20">
        <f>SUM(S8:S10)</f>
        <v>2213689599314</v>
      </c>
    </row>
    <row r="14" spans="1:19" x14ac:dyDescent="0.2">
      <c r="I14" s="44"/>
    </row>
    <row r="15" spans="1:19" x14ac:dyDescent="0.2">
      <c r="I15" s="44"/>
    </row>
    <row r="16" spans="1:19" x14ac:dyDescent="0.2">
      <c r="I16" s="44"/>
    </row>
    <row r="18" spans="13:13" x14ac:dyDescent="0.2">
      <c r="M18" s="44"/>
    </row>
    <row r="19" spans="13:13" x14ac:dyDescent="0.2">
      <c r="M19" s="44"/>
    </row>
    <row r="20" spans="13:13" x14ac:dyDescent="0.2">
      <c r="M20" s="44"/>
    </row>
    <row r="21" spans="13:13" x14ac:dyDescent="0.2">
      <c r="M21" s="44"/>
    </row>
    <row r="22" spans="13:13" x14ac:dyDescent="0.2">
      <c r="M22" s="44"/>
    </row>
    <row r="23" spans="13:13" x14ac:dyDescent="0.2">
      <c r="M23" s="44"/>
    </row>
    <row r="24" spans="13:13" x14ac:dyDescent="0.2">
      <c r="M24" s="44"/>
    </row>
    <row r="25" spans="13:13" x14ac:dyDescent="0.2">
      <c r="M25" s="44"/>
    </row>
    <row r="26" spans="13:13" x14ac:dyDescent="0.2">
      <c r="M26" s="4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0"/>
  <sheetViews>
    <sheetView rightToLeft="1" workbookViewId="0">
      <selection activeCell="W30" sqref="W30"/>
    </sheetView>
  </sheetViews>
  <sheetFormatPr defaultRowHeight="12.75" x14ac:dyDescent="0.2"/>
  <cols>
    <col min="1" max="1" width="30.1406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</cols>
  <sheetData>
    <row r="1" spans="1:19" ht="24.7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24.7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24.7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4.45" customHeight="1" x14ac:dyDescent="0.2"/>
    <row r="5" spans="1:19" s="47" customFormat="1" ht="33.75" customHeight="1" x14ac:dyDescent="0.2">
      <c r="A5" s="74" t="s">
        <v>85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s="47" customFormat="1" ht="33.75" customHeight="1" x14ac:dyDescent="0.2">
      <c r="A6" s="70" t="s">
        <v>53</v>
      </c>
      <c r="I6" s="70" t="s">
        <v>61</v>
      </c>
      <c r="J6" s="70"/>
      <c r="K6" s="70"/>
      <c r="L6" s="70"/>
      <c r="M6" s="70"/>
      <c r="O6" s="70" t="s">
        <v>62</v>
      </c>
      <c r="P6" s="70"/>
      <c r="Q6" s="70"/>
      <c r="R6" s="70"/>
      <c r="S6" s="70"/>
    </row>
    <row r="7" spans="1:19" s="47" customFormat="1" ht="33.75" customHeight="1" x14ac:dyDescent="0.2">
      <c r="A7" s="70"/>
      <c r="C7" s="12" t="s">
        <v>86</v>
      </c>
      <c r="E7" s="54" t="s">
        <v>41</v>
      </c>
      <c r="G7" s="12" t="s">
        <v>87</v>
      </c>
      <c r="I7" s="13" t="s">
        <v>88</v>
      </c>
      <c r="J7" s="48"/>
      <c r="K7" s="13" t="s">
        <v>82</v>
      </c>
      <c r="L7" s="48"/>
      <c r="M7" s="13" t="s">
        <v>89</v>
      </c>
      <c r="O7" s="13" t="s">
        <v>88</v>
      </c>
      <c r="P7" s="48"/>
      <c r="Q7" s="13" t="s">
        <v>82</v>
      </c>
      <c r="R7" s="48"/>
      <c r="S7" s="13" t="s">
        <v>89</v>
      </c>
    </row>
    <row r="8" spans="1:19" s="47" customFormat="1" ht="33.75" customHeight="1" x14ac:dyDescent="0.2">
      <c r="A8" s="52" t="s">
        <v>43</v>
      </c>
      <c r="C8" s="53"/>
      <c r="E8" s="35" t="s">
        <v>46</v>
      </c>
      <c r="F8" s="34"/>
      <c r="G8" s="36">
        <v>23</v>
      </c>
      <c r="I8" s="38">
        <v>200806775</v>
      </c>
      <c r="J8" s="17"/>
      <c r="K8" s="38">
        <v>0</v>
      </c>
      <c r="L8" s="17"/>
      <c r="M8" s="38">
        <v>200806775</v>
      </c>
      <c r="N8" s="17"/>
      <c r="O8" s="38">
        <v>279638530</v>
      </c>
      <c r="P8" s="17"/>
      <c r="Q8" s="38">
        <v>0</v>
      </c>
      <c r="R8" s="17"/>
      <c r="S8" s="38">
        <v>279638530</v>
      </c>
    </row>
    <row r="9" spans="1:19" s="47" customFormat="1" ht="33.75" customHeight="1" thickBot="1" x14ac:dyDescent="0.25">
      <c r="A9" s="11" t="s">
        <v>18</v>
      </c>
      <c r="C9"/>
      <c r="D9"/>
      <c r="E9"/>
      <c r="F9"/>
      <c r="G9"/>
      <c r="I9" s="20">
        <v>200806775</v>
      </c>
      <c r="J9" s="17"/>
      <c r="K9" s="20">
        <v>0</v>
      </c>
      <c r="L9" s="17"/>
      <c r="M9" s="20">
        <v>200806775</v>
      </c>
      <c r="N9" s="17"/>
      <c r="O9" s="20">
        <v>279638530</v>
      </c>
      <c r="P9" s="17"/>
      <c r="Q9" s="20">
        <v>0</v>
      </c>
      <c r="R9" s="17"/>
      <c r="S9" s="20">
        <v>279638530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B38" sqref="B3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</cols>
  <sheetData>
    <row r="1" spans="1:13" ht="25.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5.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5.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 x14ac:dyDescent="0.2"/>
    <row r="5" spans="1:13" ht="28.5" customHeight="1" x14ac:dyDescent="0.2">
      <c r="A5" s="74" t="s">
        <v>90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28.5" customHeight="1" x14ac:dyDescent="0.2">
      <c r="A6" s="70" t="s">
        <v>53</v>
      </c>
      <c r="C6" s="70" t="s">
        <v>61</v>
      </c>
      <c r="D6" s="70"/>
      <c r="E6" s="70"/>
      <c r="F6" s="70"/>
      <c r="G6" s="70"/>
      <c r="I6" s="70" t="s">
        <v>62</v>
      </c>
      <c r="J6" s="70"/>
      <c r="K6" s="70"/>
      <c r="L6" s="70"/>
      <c r="M6" s="70"/>
    </row>
    <row r="7" spans="1:13" ht="28.5" customHeight="1" x14ac:dyDescent="0.2">
      <c r="A7" s="70"/>
      <c r="C7" s="10" t="s">
        <v>88</v>
      </c>
      <c r="D7" s="3"/>
      <c r="E7" s="10" t="s">
        <v>82</v>
      </c>
      <c r="F7" s="3"/>
      <c r="G7" s="10" t="s">
        <v>89</v>
      </c>
      <c r="I7" s="10" t="s">
        <v>88</v>
      </c>
      <c r="J7" s="3"/>
      <c r="K7" s="10" t="s">
        <v>82</v>
      </c>
      <c r="L7" s="3"/>
      <c r="M7" s="10" t="s">
        <v>89</v>
      </c>
    </row>
    <row r="8" spans="1:13" ht="28.5" customHeight="1" x14ac:dyDescent="0.2">
      <c r="A8" s="29" t="s">
        <v>113</v>
      </c>
      <c r="C8" s="16">
        <v>34152</v>
      </c>
      <c r="D8" s="17"/>
      <c r="E8" s="16">
        <v>0</v>
      </c>
      <c r="F8" s="17"/>
      <c r="G8" s="16">
        <v>34152</v>
      </c>
      <c r="H8" s="17"/>
      <c r="I8" s="16">
        <v>3242140</v>
      </c>
      <c r="J8" s="17"/>
      <c r="K8" s="16">
        <v>0</v>
      </c>
      <c r="L8" s="17"/>
      <c r="M8" s="16">
        <v>3242140</v>
      </c>
    </row>
    <row r="9" spans="1:13" ht="28.5" customHeight="1" x14ac:dyDescent="0.2">
      <c r="A9" s="8" t="s">
        <v>18</v>
      </c>
      <c r="C9" s="20">
        <f>SUM(C8:C8)</f>
        <v>34152</v>
      </c>
      <c r="D9" s="17"/>
      <c r="E9" s="20">
        <v>0</v>
      </c>
      <c r="F9" s="17"/>
      <c r="G9" s="20">
        <f>SUM(G8:G8)</f>
        <v>34152</v>
      </c>
      <c r="H9" s="17"/>
      <c r="I9" s="20">
        <f>SUM(I8:I8)</f>
        <v>3242140</v>
      </c>
      <c r="J9" s="17"/>
      <c r="K9" s="20">
        <v>0</v>
      </c>
      <c r="L9" s="17"/>
      <c r="M9" s="20">
        <f>SUM(M8:M8)</f>
        <v>3242140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23"/>
  <sheetViews>
    <sheetView rightToLeft="1" workbookViewId="0">
      <selection activeCell="I11" sqref="I11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4.28515625" customWidth="1"/>
    <col min="4" max="4" width="1.28515625" customWidth="1"/>
    <col min="5" max="5" width="18.28515625" bestFit="1" customWidth="1"/>
    <col min="6" max="6" width="1.28515625" customWidth="1"/>
    <col min="7" max="7" width="19.140625" bestFit="1" customWidth="1"/>
    <col min="8" max="8" width="1.28515625" customWidth="1"/>
    <col min="9" max="9" width="22" bestFit="1" customWidth="1"/>
    <col min="10" max="10" width="1.28515625" customWidth="1"/>
    <col min="11" max="11" width="17.5703125" customWidth="1"/>
    <col min="12" max="12" width="1.28515625" customWidth="1"/>
    <col min="13" max="13" width="20.140625" customWidth="1"/>
    <col min="14" max="14" width="1.28515625" customWidth="1"/>
    <col min="15" max="15" width="20.42578125" bestFit="1" customWidth="1"/>
    <col min="16" max="16" width="1.28515625" customWidth="1"/>
    <col min="17" max="17" width="22.5703125" customWidth="1"/>
  </cols>
  <sheetData>
    <row r="1" spans="1:17" ht="25.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5.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25.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4.45" customHeight="1" x14ac:dyDescent="0.2"/>
    <row r="5" spans="1:17" ht="34.5" customHeight="1" x14ac:dyDescent="0.2">
      <c r="A5" s="74" t="s">
        <v>108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1:17" ht="34.5" customHeight="1" x14ac:dyDescent="0.2">
      <c r="A6" s="70" t="s">
        <v>53</v>
      </c>
      <c r="C6" s="70" t="s">
        <v>61</v>
      </c>
      <c r="D6" s="70"/>
      <c r="E6" s="70"/>
      <c r="F6" s="70"/>
      <c r="G6" s="70"/>
      <c r="H6" s="70"/>
      <c r="I6" s="70"/>
      <c r="K6" s="70" t="s">
        <v>62</v>
      </c>
      <c r="L6" s="70"/>
      <c r="M6" s="70"/>
      <c r="N6" s="70"/>
      <c r="O6" s="70"/>
      <c r="P6" s="70"/>
      <c r="Q6" s="70"/>
    </row>
    <row r="7" spans="1:17" ht="34.5" customHeight="1" x14ac:dyDescent="0.2">
      <c r="A7" s="70"/>
      <c r="C7" s="10" t="s">
        <v>10</v>
      </c>
      <c r="D7" s="3"/>
      <c r="E7" s="10" t="s">
        <v>91</v>
      </c>
      <c r="F7" s="3"/>
      <c r="G7" s="10" t="s">
        <v>92</v>
      </c>
      <c r="H7" s="3"/>
      <c r="I7" s="10" t="s">
        <v>93</v>
      </c>
      <c r="K7" s="10" t="s">
        <v>10</v>
      </c>
      <c r="L7" s="3"/>
      <c r="M7" s="10" t="s">
        <v>91</v>
      </c>
      <c r="N7" s="3"/>
      <c r="O7" s="10" t="s">
        <v>92</v>
      </c>
      <c r="P7" s="3"/>
      <c r="Q7" s="13" t="s">
        <v>93</v>
      </c>
    </row>
    <row r="8" spans="1:17" ht="34.5" customHeight="1" x14ac:dyDescent="0.2">
      <c r="A8" s="29" t="s">
        <v>69</v>
      </c>
      <c r="C8" s="16">
        <v>68626124</v>
      </c>
      <c r="D8" s="17"/>
      <c r="E8" s="16">
        <v>1638654934081</v>
      </c>
      <c r="F8" s="17"/>
      <c r="G8" s="16">
        <v>-1588251635799</v>
      </c>
      <c r="H8" s="17"/>
      <c r="I8" s="16">
        <v>50403298282</v>
      </c>
      <c r="J8" s="17"/>
      <c r="K8" s="16">
        <v>358769420</v>
      </c>
      <c r="L8" s="17"/>
      <c r="M8" s="16">
        <v>8057483649721</v>
      </c>
      <c r="N8" s="17"/>
      <c r="O8" s="16">
        <v>-7957633354239</v>
      </c>
      <c r="P8" s="17"/>
      <c r="Q8" s="16">
        <v>99850295482</v>
      </c>
    </row>
    <row r="9" spans="1:17" ht="34.5" customHeight="1" x14ac:dyDescent="0.2">
      <c r="A9" s="30" t="s">
        <v>15</v>
      </c>
      <c r="C9" s="18">
        <v>148914000</v>
      </c>
      <c r="D9" s="17"/>
      <c r="E9" s="18">
        <v>2534605303226</v>
      </c>
      <c r="F9" s="17"/>
      <c r="G9" s="18">
        <v>-1566996710904</v>
      </c>
      <c r="H9" s="17"/>
      <c r="I9" s="18">
        <v>967608592322</v>
      </c>
      <c r="J9" s="17"/>
      <c r="K9" s="18">
        <v>640712010</v>
      </c>
      <c r="L9" s="17"/>
      <c r="M9" s="18">
        <v>11549803812201</v>
      </c>
      <c r="N9" s="17"/>
      <c r="O9" s="18">
        <v>-8344254757426</v>
      </c>
      <c r="P9" s="17"/>
      <c r="Q9" s="18">
        <v>3205549054775</v>
      </c>
    </row>
    <row r="10" spans="1:17" ht="34.5" customHeight="1" x14ac:dyDescent="0.2">
      <c r="A10" s="30" t="s">
        <v>16</v>
      </c>
      <c r="C10" s="18">
        <v>19840970</v>
      </c>
      <c r="D10" s="17"/>
      <c r="E10" s="18">
        <v>49741564471</v>
      </c>
      <c r="F10" s="17"/>
      <c r="G10" s="18">
        <v>-31241133826</v>
      </c>
      <c r="H10" s="17"/>
      <c r="I10" s="18">
        <v>18500430645</v>
      </c>
      <c r="J10" s="17"/>
      <c r="K10" s="18">
        <v>65270731</v>
      </c>
      <c r="L10" s="17"/>
      <c r="M10" s="18">
        <v>128261504342</v>
      </c>
      <c r="N10" s="17"/>
      <c r="O10" s="18">
        <v>-102740439611</v>
      </c>
      <c r="P10" s="17"/>
      <c r="Q10" s="18">
        <v>25521064731</v>
      </c>
    </row>
    <row r="11" spans="1:17" ht="34.5" customHeight="1" x14ac:dyDescent="0.2">
      <c r="A11" s="30" t="s">
        <v>29</v>
      </c>
      <c r="C11" s="18">
        <v>2336900</v>
      </c>
      <c r="D11" s="17"/>
      <c r="E11" s="18">
        <v>317444875344</v>
      </c>
      <c r="F11" s="17"/>
      <c r="G11" s="18">
        <v>-311640860933</v>
      </c>
      <c r="H11" s="17"/>
      <c r="I11" s="18">
        <v>5804014411</v>
      </c>
      <c r="J11" s="17"/>
      <c r="K11" s="18">
        <v>55873373</v>
      </c>
      <c r="L11" s="17"/>
      <c r="M11" s="18">
        <v>7174571688395</v>
      </c>
      <c r="N11" s="17"/>
      <c r="O11" s="18">
        <v>-6890474760915</v>
      </c>
      <c r="P11" s="17"/>
      <c r="Q11" s="18">
        <v>284096927480</v>
      </c>
    </row>
    <row r="12" spans="1:17" ht="34.5" customHeight="1" x14ac:dyDescent="0.2">
      <c r="A12" s="30" t="s">
        <v>97</v>
      </c>
      <c r="C12" s="18">
        <v>6000000</v>
      </c>
      <c r="D12" s="17"/>
      <c r="E12" s="18">
        <v>29317701692</v>
      </c>
      <c r="F12" s="17"/>
      <c r="G12" s="18">
        <v>-25072837140</v>
      </c>
      <c r="H12" s="17"/>
      <c r="I12" s="18">
        <v>4244864552</v>
      </c>
      <c r="J12" s="17"/>
      <c r="K12" s="18">
        <v>114558462</v>
      </c>
      <c r="L12" s="17"/>
      <c r="M12" s="18">
        <v>580696915078</v>
      </c>
      <c r="N12" s="17"/>
      <c r="O12" s="18">
        <v>-428316064775</v>
      </c>
      <c r="P12" s="17"/>
      <c r="Q12" s="18">
        <v>152380850303</v>
      </c>
    </row>
    <row r="13" spans="1:17" ht="34.5" customHeight="1" x14ac:dyDescent="0.2">
      <c r="A13" s="30" t="s">
        <v>28</v>
      </c>
      <c r="C13" s="18">
        <v>13198433</v>
      </c>
      <c r="D13" s="17"/>
      <c r="E13" s="18">
        <v>338204427830</v>
      </c>
      <c r="F13" s="17"/>
      <c r="G13" s="18">
        <v>-322850902758</v>
      </c>
      <c r="H13" s="17"/>
      <c r="I13" s="18">
        <v>15353525072</v>
      </c>
      <c r="J13" s="17"/>
      <c r="K13" s="18">
        <v>230555259</v>
      </c>
      <c r="L13" s="17"/>
      <c r="M13" s="18">
        <v>5602978173029</v>
      </c>
      <c r="N13" s="17"/>
      <c r="O13" s="18">
        <v>-5401557478110</v>
      </c>
      <c r="P13" s="17"/>
      <c r="Q13" s="18">
        <v>201420694919</v>
      </c>
    </row>
    <row r="14" spans="1:17" ht="34.5" customHeight="1" x14ac:dyDescent="0.2">
      <c r="A14" s="30" t="s">
        <v>31</v>
      </c>
      <c r="C14" s="18">
        <v>0</v>
      </c>
      <c r="D14" s="17"/>
      <c r="E14" s="18">
        <v>0</v>
      </c>
      <c r="F14" s="17"/>
      <c r="G14" s="18">
        <v>0</v>
      </c>
      <c r="H14" s="17"/>
      <c r="I14" s="18">
        <v>0</v>
      </c>
      <c r="J14" s="17"/>
      <c r="K14" s="18">
        <v>50070000</v>
      </c>
      <c r="L14" s="17"/>
      <c r="M14" s="18">
        <v>928355902487</v>
      </c>
      <c r="N14" s="17"/>
      <c r="O14" s="18">
        <v>-884592434271</v>
      </c>
      <c r="P14" s="17"/>
      <c r="Q14" s="18">
        <v>43763468216</v>
      </c>
    </row>
    <row r="15" spans="1:17" ht="34.5" customHeight="1" x14ac:dyDescent="0.2">
      <c r="A15" s="31" t="s">
        <v>30</v>
      </c>
      <c r="C15" s="19">
        <v>0</v>
      </c>
      <c r="D15" s="57"/>
      <c r="E15" s="19">
        <v>0</v>
      </c>
      <c r="F15" s="57"/>
      <c r="G15" s="19">
        <v>0</v>
      </c>
      <c r="H15" s="57"/>
      <c r="I15" s="19">
        <v>0</v>
      </c>
      <c r="J15" s="57"/>
      <c r="K15" s="19">
        <v>37638</v>
      </c>
      <c r="L15" s="57"/>
      <c r="M15" s="19">
        <v>940070757</v>
      </c>
      <c r="N15" s="57"/>
      <c r="O15" s="19">
        <v>-921642693</v>
      </c>
      <c r="P15" s="57"/>
      <c r="Q15" s="19">
        <v>18428064</v>
      </c>
    </row>
    <row r="16" spans="1:17" ht="34.5" customHeight="1" thickBot="1" x14ac:dyDescent="0.25">
      <c r="A16" s="8" t="s">
        <v>18</v>
      </c>
      <c r="C16" s="20">
        <f>SUM(C8:C15)</f>
        <v>258916427</v>
      </c>
      <c r="D16" s="57"/>
      <c r="E16" s="20">
        <f>SUM(E8:E15)</f>
        <v>4907968806644</v>
      </c>
      <c r="F16" s="57"/>
      <c r="G16" s="20">
        <f>SUM(G8:G15)</f>
        <v>-3846054081360</v>
      </c>
      <c r="H16" s="57"/>
      <c r="I16" s="20">
        <f>SUM(I8:I15)</f>
        <v>1061914725284</v>
      </c>
      <c r="J16" s="57"/>
      <c r="K16" s="20">
        <f>SUM(K8:K15)</f>
        <v>1515846893</v>
      </c>
      <c r="L16" s="57"/>
      <c r="M16" s="20">
        <f>SUM(M8:M15)</f>
        <v>34023091716010</v>
      </c>
      <c r="N16" s="57"/>
      <c r="O16" s="20">
        <f>SUM(O8:O15)</f>
        <v>-30010490932040</v>
      </c>
      <c r="P16" s="57"/>
      <c r="Q16" s="20">
        <f>SUM(Q8:Q15)</f>
        <v>4012600783970</v>
      </c>
    </row>
    <row r="17" spans="7:17" ht="13.5" thickTop="1" x14ac:dyDescent="0.2"/>
    <row r="18" spans="7:17" x14ac:dyDescent="0.2">
      <c r="G18" s="55"/>
      <c r="M18" s="44"/>
      <c r="O18" s="28"/>
      <c r="Q18" s="55"/>
    </row>
    <row r="19" spans="7:17" x14ac:dyDescent="0.2">
      <c r="Q19" s="55"/>
    </row>
    <row r="20" spans="7:17" x14ac:dyDescent="0.2">
      <c r="I20" s="55"/>
      <c r="Q20" s="55"/>
    </row>
    <row r="21" spans="7:17" x14ac:dyDescent="0.2">
      <c r="I21" s="55"/>
      <c r="Q21" s="55"/>
    </row>
    <row r="22" spans="7:17" x14ac:dyDescent="0.2">
      <c r="I22" s="55"/>
    </row>
    <row r="23" spans="7:17" x14ac:dyDescent="0.2">
      <c r="I23" s="5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2"/>
  <sheetViews>
    <sheetView rightToLeft="1" topLeftCell="A4" workbookViewId="0">
      <selection activeCell="B38" sqref="B38"/>
    </sheetView>
  </sheetViews>
  <sheetFormatPr defaultRowHeight="12.75" x14ac:dyDescent="0.2"/>
  <cols>
    <col min="1" max="1" width="27.85546875" bestFit="1" customWidth="1"/>
    <col min="2" max="2" width="1.28515625" customWidth="1"/>
    <col min="3" max="3" width="14.5703125" bestFit="1" customWidth="1"/>
    <col min="4" max="4" width="1.28515625" customWidth="1"/>
    <col min="5" max="5" width="19.5703125" bestFit="1" customWidth="1"/>
    <col min="6" max="6" width="1.28515625" customWidth="1"/>
    <col min="7" max="7" width="20.28515625" bestFit="1" customWidth="1"/>
    <col min="8" max="8" width="1.28515625" customWidth="1"/>
    <col min="9" max="9" width="26.42578125" bestFit="1" customWidth="1"/>
    <col min="10" max="10" width="1.28515625" customWidth="1"/>
    <col min="11" max="11" width="17.85546875" customWidth="1"/>
    <col min="12" max="12" width="1.28515625" customWidth="1"/>
    <col min="13" max="13" width="21.42578125" bestFit="1" customWidth="1"/>
    <col min="14" max="14" width="1.28515625" customWidth="1"/>
    <col min="15" max="15" width="20.42578125" bestFit="1" customWidth="1"/>
    <col min="16" max="16" width="1.28515625" customWidth="1"/>
    <col min="17" max="17" width="26.42578125" bestFit="1" customWidth="1"/>
  </cols>
  <sheetData>
    <row r="1" spans="1:17" ht="25.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5.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25.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4.45" customHeight="1" x14ac:dyDescent="0.2"/>
    <row r="5" spans="1:17" ht="24.75" customHeight="1" x14ac:dyDescent="0.2">
      <c r="A5" s="74" t="s">
        <v>94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1:17" ht="24.75" customHeight="1" x14ac:dyDescent="0.2">
      <c r="A6" s="70" t="s">
        <v>53</v>
      </c>
      <c r="C6" s="70" t="s">
        <v>61</v>
      </c>
      <c r="D6" s="70"/>
      <c r="E6" s="70"/>
      <c r="F6" s="70"/>
      <c r="G6" s="70"/>
      <c r="H6" s="70"/>
      <c r="I6" s="70"/>
      <c r="K6" s="70" t="s">
        <v>62</v>
      </c>
      <c r="L6" s="70"/>
      <c r="M6" s="70"/>
      <c r="N6" s="70"/>
      <c r="O6" s="70"/>
      <c r="P6" s="70"/>
      <c r="Q6" s="70"/>
    </row>
    <row r="7" spans="1:17" ht="24.75" customHeight="1" x14ac:dyDescent="0.2">
      <c r="A7" s="70"/>
      <c r="C7" s="13" t="s">
        <v>10</v>
      </c>
      <c r="D7" s="59"/>
      <c r="E7" s="13" t="s">
        <v>12</v>
      </c>
      <c r="F7" s="59"/>
      <c r="G7" s="13" t="s">
        <v>92</v>
      </c>
      <c r="H7" s="59"/>
      <c r="I7" s="13" t="s">
        <v>95</v>
      </c>
      <c r="J7" s="58"/>
      <c r="K7" s="13" t="s">
        <v>10</v>
      </c>
      <c r="L7" s="59"/>
      <c r="M7" s="13" t="s">
        <v>12</v>
      </c>
      <c r="N7" s="59"/>
      <c r="O7" s="13" t="s">
        <v>92</v>
      </c>
      <c r="P7" s="59"/>
      <c r="Q7" s="13" t="s">
        <v>95</v>
      </c>
    </row>
    <row r="8" spans="1:17" ht="24.75" customHeight="1" x14ac:dyDescent="0.2">
      <c r="A8" s="5" t="s">
        <v>15</v>
      </c>
      <c r="C8" s="16">
        <v>1890917235</v>
      </c>
      <c r="D8" s="57"/>
      <c r="E8" s="16">
        <v>36240229044949</v>
      </c>
      <c r="F8" s="57"/>
      <c r="G8" s="16">
        <v>-28961951350354</v>
      </c>
      <c r="H8" s="57"/>
      <c r="I8" s="16">
        <v>7278277694595</v>
      </c>
      <c r="J8" s="57"/>
      <c r="K8" s="16">
        <v>1890917235</v>
      </c>
      <c r="L8" s="57"/>
      <c r="M8" s="16">
        <v>36240229044949</v>
      </c>
      <c r="N8" s="57"/>
      <c r="O8" s="16">
        <v>-20112705828775</v>
      </c>
      <c r="P8" s="57"/>
      <c r="Q8" s="16">
        <v>16127523216174</v>
      </c>
    </row>
    <row r="9" spans="1:17" ht="24.75" customHeight="1" x14ac:dyDescent="0.2">
      <c r="A9" s="6" t="s">
        <v>28</v>
      </c>
      <c r="C9" s="18">
        <v>50577345</v>
      </c>
      <c r="D9" s="57"/>
      <c r="E9" s="18">
        <v>1302594207778</v>
      </c>
      <c r="F9" s="57"/>
      <c r="G9" s="18">
        <v>-1291569253625</v>
      </c>
      <c r="H9" s="57"/>
      <c r="I9" s="18">
        <v>11024954153</v>
      </c>
      <c r="J9" s="57"/>
      <c r="K9" s="18">
        <v>50577345</v>
      </c>
      <c r="L9" s="57"/>
      <c r="M9" s="18">
        <v>1302594207778</v>
      </c>
      <c r="N9" s="57"/>
      <c r="O9" s="18">
        <v>-1250629995502</v>
      </c>
      <c r="P9" s="57"/>
      <c r="Q9" s="18">
        <v>51964212276</v>
      </c>
    </row>
    <row r="10" spans="1:17" ht="24.75" customHeight="1" x14ac:dyDescent="0.2">
      <c r="A10" s="6" t="s">
        <v>29</v>
      </c>
      <c r="C10" s="18">
        <v>14245276</v>
      </c>
      <c r="D10" s="57"/>
      <c r="E10" s="18">
        <v>1941883463893</v>
      </c>
      <c r="F10" s="57"/>
      <c r="G10" s="18">
        <v>-1915665175006</v>
      </c>
      <c r="H10" s="57"/>
      <c r="I10" s="18">
        <v>26218288887</v>
      </c>
      <c r="J10" s="57"/>
      <c r="K10" s="18">
        <v>14245276</v>
      </c>
      <c r="L10" s="57"/>
      <c r="M10" s="18">
        <v>1941883463893</v>
      </c>
      <c r="N10" s="57"/>
      <c r="O10" s="18">
        <v>-1890729524593</v>
      </c>
      <c r="P10" s="57"/>
      <c r="Q10" s="18">
        <v>51153939300</v>
      </c>
    </row>
    <row r="11" spans="1:17" ht="24.75" customHeight="1" x14ac:dyDescent="0.2">
      <c r="A11" s="6" t="s">
        <v>17</v>
      </c>
      <c r="C11" s="18">
        <v>174925821</v>
      </c>
      <c r="D11" s="57"/>
      <c r="E11" s="18">
        <v>854737170369</v>
      </c>
      <c r="F11" s="57"/>
      <c r="G11" s="18">
        <v>-833671670397</v>
      </c>
      <c r="H11" s="57"/>
      <c r="I11" s="18">
        <v>21065499972</v>
      </c>
      <c r="J11" s="57"/>
      <c r="K11" s="18">
        <v>174925821</v>
      </c>
      <c r="L11" s="57"/>
      <c r="M11" s="18">
        <v>854737170369</v>
      </c>
      <c r="N11" s="57"/>
      <c r="O11" s="18">
        <v>-730981102122</v>
      </c>
      <c r="P11" s="57"/>
      <c r="Q11" s="18">
        <v>123756068247</v>
      </c>
    </row>
    <row r="12" spans="1:17" ht="24.75" customHeight="1" x14ac:dyDescent="0.2">
      <c r="A12" s="6" t="s">
        <v>32</v>
      </c>
      <c r="C12" s="18">
        <v>11313328</v>
      </c>
      <c r="D12" s="57"/>
      <c r="E12" s="18">
        <v>516545709905</v>
      </c>
      <c r="F12" s="57"/>
      <c r="G12" s="18">
        <v>-502974722453</v>
      </c>
      <c r="H12" s="57"/>
      <c r="I12" s="18">
        <v>13570987452</v>
      </c>
      <c r="J12" s="57"/>
      <c r="K12" s="18">
        <v>11313328</v>
      </c>
      <c r="L12" s="57"/>
      <c r="M12" s="18">
        <v>516545709905</v>
      </c>
      <c r="N12" s="57"/>
      <c r="O12" s="18">
        <v>-450138344638</v>
      </c>
      <c r="P12" s="57"/>
      <c r="Q12" s="18">
        <v>66407365267</v>
      </c>
    </row>
    <row r="13" spans="1:17" ht="24.75" customHeight="1" x14ac:dyDescent="0.2">
      <c r="A13" s="6" t="s">
        <v>30</v>
      </c>
      <c r="C13" s="18">
        <v>82644867</v>
      </c>
      <c r="D13" s="57"/>
      <c r="E13" s="18">
        <v>2270573941628</v>
      </c>
      <c r="F13" s="57"/>
      <c r="G13" s="18">
        <v>-2216440536898</v>
      </c>
      <c r="H13" s="57"/>
      <c r="I13" s="18">
        <v>54133404730</v>
      </c>
      <c r="J13" s="57"/>
      <c r="K13" s="18">
        <v>82644867</v>
      </c>
      <c r="L13" s="57"/>
      <c r="M13" s="18">
        <v>2270573941628</v>
      </c>
      <c r="N13" s="57"/>
      <c r="O13" s="18">
        <v>-2035400115482</v>
      </c>
      <c r="P13" s="57"/>
      <c r="Q13" s="18">
        <v>235173826146</v>
      </c>
    </row>
    <row r="14" spans="1:17" ht="24.75" customHeight="1" x14ac:dyDescent="0.2">
      <c r="A14" s="6" t="s">
        <v>69</v>
      </c>
      <c r="C14" s="18">
        <v>195533284</v>
      </c>
      <c r="D14" s="57"/>
      <c r="E14" s="18">
        <v>4726251359035</v>
      </c>
      <c r="F14" s="57"/>
      <c r="G14" s="18">
        <v>-4664394054988</v>
      </c>
      <c r="H14" s="57"/>
      <c r="I14" s="18">
        <v>61857304047</v>
      </c>
      <c r="J14" s="57"/>
      <c r="K14" s="18">
        <v>195533284</v>
      </c>
      <c r="L14" s="57"/>
      <c r="M14" s="18">
        <v>4726251359035</v>
      </c>
      <c r="N14" s="57"/>
      <c r="O14" s="18">
        <v>-4563465427277</v>
      </c>
      <c r="P14" s="57"/>
      <c r="Q14" s="18">
        <v>162785931758</v>
      </c>
    </row>
    <row r="15" spans="1:17" ht="24.75" customHeight="1" x14ac:dyDescent="0.2">
      <c r="A15" s="6" t="s">
        <v>16</v>
      </c>
      <c r="C15" s="18">
        <v>3679974850</v>
      </c>
      <c r="D15" s="57"/>
      <c r="E15" s="18">
        <v>9803356732258</v>
      </c>
      <c r="F15" s="57"/>
      <c r="G15" s="18">
        <v>-8170650860609</v>
      </c>
      <c r="H15" s="57"/>
      <c r="I15" s="18">
        <v>1632705871649</v>
      </c>
      <c r="J15" s="57"/>
      <c r="K15" s="18">
        <v>3679974850</v>
      </c>
      <c r="L15" s="57"/>
      <c r="M15" s="18">
        <v>9803356732258</v>
      </c>
      <c r="N15" s="57"/>
      <c r="O15" s="18">
        <v>-5798528311312</v>
      </c>
      <c r="P15" s="57"/>
      <c r="Q15" s="18">
        <v>4004828420946</v>
      </c>
    </row>
    <row r="16" spans="1:17" ht="24.75" customHeight="1" x14ac:dyDescent="0.2">
      <c r="A16" s="6" t="s">
        <v>31</v>
      </c>
      <c r="C16" s="18">
        <v>156644000</v>
      </c>
      <c r="D16" s="57"/>
      <c r="E16" s="18">
        <v>3074727360041</v>
      </c>
      <c r="F16" s="57"/>
      <c r="G16" s="18">
        <v>-3005576099984</v>
      </c>
      <c r="H16" s="57"/>
      <c r="I16" s="18">
        <v>69151260057</v>
      </c>
      <c r="J16" s="57"/>
      <c r="K16" s="18">
        <v>156644000</v>
      </c>
      <c r="L16" s="57"/>
      <c r="M16" s="18">
        <v>3074727360041</v>
      </c>
      <c r="N16" s="57"/>
      <c r="O16" s="18">
        <v>-2839562641878</v>
      </c>
      <c r="P16" s="57"/>
      <c r="Q16" s="18">
        <v>235164718163</v>
      </c>
    </row>
    <row r="17" spans="1:17" ht="24.75" customHeight="1" x14ac:dyDescent="0.2">
      <c r="A17" s="6" t="s">
        <v>33</v>
      </c>
      <c r="C17" s="18">
        <v>4990000</v>
      </c>
      <c r="D17" s="57"/>
      <c r="E17" s="18">
        <v>49881599375</v>
      </c>
      <c r="F17" s="57"/>
      <c r="G17" s="18">
        <v>-49918400625</v>
      </c>
      <c r="H17" s="57"/>
      <c r="I17" s="18">
        <v>-36801250</v>
      </c>
      <c r="J17" s="57"/>
      <c r="K17" s="18">
        <v>4990000</v>
      </c>
      <c r="L17" s="57"/>
      <c r="M17" s="18">
        <v>49881599375</v>
      </c>
      <c r="N17" s="57"/>
      <c r="O17" s="18">
        <v>-49918400625</v>
      </c>
      <c r="P17" s="57"/>
      <c r="Q17" s="18">
        <v>-36801250</v>
      </c>
    </row>
    <row r="18" spans="1:17" ht="24.75" customHeight="1" x14ac:dyDescent="0.2">
      <c r="A18" s="7" t="s">
        <v>43</v>
      </c>
      <c r="C18" s="19">
        <v>10000</v>
      </c>
      <c r="D18" s="57"/>
      <c r="E18" s="19">
        <v>9427060423</v>
      </c>
      <c r="F18" s="57"/>
      <c r="G18" s="19">
        <v>-9383092323</v>
      </c>
      <c r="H18" s="57"/>
      <c r="I18" s="19">
        <v>43968100</v>
      </c>
      <c r="J18" s="57"/>
      <c r="K18" s="19">
        <v>10000</v>
      </c>
      <c r="L18" s="57"/>
      <c r="M18" s="19">
        <v>9427060423</v>
      </c>
      <c r="N18" s="57"/>
      <c r="O18" s="19">
        <v>-9609962176</v>
      </c>
      <c r="P18" s="57"/>
      <c r="Q18" s="19">
        <v>-182901753</v>
      </c>
    </row>
    <row r="19" spans="1:17" ht="24.75" customHeight="1" thickBot="1" x14ac:dyDescent="0.25">
      <c r="A19" s="8" t="s">
        <v>18</v>
      </c>
      <c r="C19" s="20">
        <f>SUM(C8:C18)</f>
        <v>6261776006</v>
      </c>
      <c r="D19" s="57"/>
      <c r="E19" s="20">
        <f>SUM(E8:E18)</f>
        <v>60790207649654</v>
      </c>
      <c r="F19" s="57"/>
      <c r="G19" s="20">
        <f>SUM(G8:G18)</f>
        <v>-51622195217262</v>
      </c>
      <c r="H19" s="57"/>
      <c r="I19" s="20">
        <f>SUM(I8:I18)</f>
        <v>9168012432392</v>
      </c>
      <c r="J19" s="57"/>
      <c r="K19" s="20">
        <f>SUM(K8:K18)</f>
        <v>6261776006</v>
      </c>
      <c r="L19" s="57"/>
      <c r="M19" s="20">
        <f>SUM(M8:M18)</f>
        <v>60790207649654</v>
      </c>
      <c r="N19" s="57"/>
      <c r="O19" s="20">
        <f>SUM(O8:O18)</f>
        <v>-39731669654380</v>
      </c>
      <c r="P19" s="57"/>
      <c r="Q19" s="20">
        <f>SUM(Q8:Q18)</f>
        <v>21058537995274</v>
      </c>
    </row>
    <row r="20" spans="1:17" ht="13.5" thickTop="1" x14ac:dyDescent="0.2"/>
    <row r="21" spans="1:17" x14ac:dyDescent="0.2">
      <c r="E21" s="55"/>
      <c r="M21" s="55"/>
    </row>
    <row r="22" spans="1:17" x14ac:dyDescent="0.2">
      <c r="E22" s="55"/>
      <c r="M22" s="55"/>
      <c r="Q22" s="55"/>
    </row>
    <row r="23" spans="1:17" x14ac:dyDescent="0.2">
      <c r="E23" s="55"/>
      <c r="M23" s="55"/>
      <c r="O23" s="28"/>
      <c r="Q23" s="55"/>
    </row>
    <row r="24" spans="1:17" x14ac:dyDescent="0.2">
      <c r="E24" s="55"/>
      <c r="M24" s="55"/>
      <c r="Q24" s="55"/>
    </row>
    <row r="25" spans="1:17" x14ac:dyDescent="0.2">
      <c r="Q25" s="55"/>
    </row>
    <row r="26" spans="1:17" x14ac:dyDescent="0.2">
      <c r="M26" s="44"/>
    </row>
    <row r="27" spans="1:17" x14ac:dyDescent="0.2">
      <c r="M27" s="44"/>
    </row>
    <row r="28" spans="1:17" x14ac:dyDescent="0.2">
      <c r="M28" s="44"/>
      <c r="Q28" s="28"/>
    </row>
    <row r="29" spans="1:17" x14ac:dyDescent="0.2">
      <c r="M29" s="44"/>
    </row>
    <row r="30" spans="1:17" x14ac:dyDescent="0.2">
      <c r="M30" s="44"/>
    </row>
    <row r="31" spans="1:17" x14ac:dyDescent="0.2">
      <c r="M31" s="44"/>
    </row>
    <row r="32" spans="1:17" x14ac:dyDescent="0.2">
      <c r="M32" s="4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2"/>
  <sheetViews>
    <sheetView rightToLeft="1" topLeftCell="E1" workbookViewId="0">
      <selection activeCell="U22" sqref="U22"/>
    </sheetView>
  </sheetViews>
  <sheetFormatPr defaultRowHeight="12.75" x14ac:dyDescent="0.2"/>
  <cols>
    <col min="1" max="1" width="3.5703125" bestFit="1" customWidth="1"/>
    <col min="2" max="2" width="2.5703125" customWidth="1"/>
    <col min="3" max="3" width="17" customWidth="1"/>
    <col min="4" max="4" width="1.28515625" customWidth="1"/>
    <col min="5" max="5" width="14.5703125" bestFit="1" customWidth="1"/>
    <col min="6" max="6" width="1.28515625" customWidth="1"/>
    <col min="7" max="7" width="19.5703125" bestFit="1" customWidth="1"/>
    <col min="8" max="8" width="1.28515625" customWidth="1"/>
    <col min="9" max="9" width="19.7109375" bestFit="1" customWidth="1"/>
    <col min="10" max="10" width="1.28515625" customWidth="1"/>
    <col min="11" max="11" width="14.140625" customWidth="1"/>
    <col min="12" max="12" width="1.28515625" customWidth="1"/>
    <col min="13" max="13" width="18.85546875" customWidth="1"/>
    <col min="14" max="14" width="1.28515625" customWidth="1"/>
    <col min="15" max="15" width="16.140625" customWidth="1"/>
    <col min="16" max="16" width="1.28515625" customWidth="1"/>
    <col min="17" max="17" width="20.140625" customWidth="1"/>
    <col min="18" max="18" width="1.28515625" customWidth="1"/>
    <col min="19" max="19" width="17.28515625" customWidth="1"/>
    <col min="20" max="20" width="1.28515625" customWidth="1"/>
    <col min="21" max="21" width="16.28515625" bestFit="1" customWidth="1"/>
    <col min="22" max="22" width="1.28515625" customWidth="1"/>
    <col min="23" max="23" width="21.85546875" customWidth="1"/>
    <col min="24" max="24" width="1.28515625" customWidth="1"/>
    <col min="25" max="25" width="22" customWidth="1"/>
    <col min="26" max="26" width="1.28515625" customWidth="1"/>
    <col min="27" max="27" width="18.28515625" bestFit="1" customWidth="1"/>
  </cols>
  <sheetData>
    <row r="1" spans="1:29" ht="30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</row>
    <row r="2" spans="1:29" ht="30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9" ht="30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9" s="14" customFormat="1" ht="30" customHeight="1" x14ac:dyDescent="0.2">
      <c r="A4" s="1" t="s">
        <v>2</v>
      </c>
      <c r="B4" s="74" t="s">
        <v>98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</row>
    <row r="5" spans="1:29" s="14" customFormat="1" ht="30" customHeight="1" x14ac:dyDescent="0.2">
      <c r="A5" s="74" t="s">
        <v>3</v>
      </c>
      <c r="B5" s="74"/>
      <c r="C5" s="74" t="s">
        <v>99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1:29" s="14" customFormat="1" ht="30" customHeight="1" x14ac:dyDescent="0.2">
      <c r="E6" s="70" t="s">
        <v>4</v>
      </c>
      <c r="F6" s="70"/>
      <c r="G6" s="70"/>
      <c r="H6" s="70"/>
      <c r="I6" s="70"/>
      <c r="K6" s="70" t="s">
        <v>5</v>
      </c>
      <c r="L6" s="70"/>
      <c r="M6" s="70"/>
      <c r="N6" s="70"/>
      <c r="O6" s="70"/>
      <c r="P6" s="70"/>
      <c r="Q6" s="70"/>
      <c r="S6" s="70" t="s">
        <v>6</v>
      </c>
      <c r="T6" s="70"/>
      <c r="U6" s="70"/>
      <c r="V6" s="70"/>
      <c r="W6" s="70"/>
      <c r="X6" s="70"/>
      <c r="Y6" s="70"/>
      <c r="Z6" s="70"/>
      <c r="AA6" s="70"/>
    </row>
    <row r="7" spans="1:29" s="14" customFormat="1" ht="30" customHeight="1" x14ac:dyDescent="0.2">
      <c r="E7" s="15"/>
      <c r="F7" s="15"/>
      <c r="G7" s="15"/>
      <c r="H7" s="15"/>
      <c r="I7" s="15"/>
      <c r="K7" s="73" t="s">
        <v>7</v>
      </c>
      <c r="L7" s="73"/>
      <c r="M7" s="73"/>
      <c r="N7" s="15"/>
      <c r="O7" s="73" t="s">
        <v>8</v>
      </c>
      <c r="P7" s="73"/>
      <c r="Q7" s="73"/>
      <c r="S7" s="15"/>
      <c r="T7" s="15"/>
      <c r="U7" s="15"/>
      <c r="V7" s="15"/>
      <c r="W7" s="15"/>
      <c r="X7" s="15"/>
      <c r="Y7" s="15"/>
      <c r="Z7" s="15"/>
      <c r="AA7" s="15"/>
    </row>
    <row r="8" spans="1:29" s="14" customFormat="1" ht="30" customHeight="1" x14ac:dyDescent="0.2">
      <c r="A8" s="70" t="s">
        <v>9</v>
      </c>
      <c r="B8" s="70"/>
      <c r="C8" s="70"/>
      <c r="E8" s="2" t="s">
        <v>10</v>
      </c>
      <c r="G8" s="2" t="s">
        <v>11</v>
      </c>
      <c r="I8" s="2" t="s">
        <v>12</v>
      </c>
      <c r="K8" s="4" t="s">
        <v>10</v>
      </c>
      <c r="L8" s="15"/>
      <c r="M8" s="4" t="s">
        <v>11</v>
      </c>
      <c r="O8" s="4" t="s">
        <v>10</v>
      </c>
      <c r="P8" s="15"/>
      <c r="Q8" s="4" t="s">
        <v>13</v>
      </c>
      <c r="S8" s="2" t="s">
        <v>10</v>
      </c>
      <c r="U8" s="2" t="s">
        <v>14</v>
      </c>
      <c r="W8" s="2" t="s">
        <v>11</v>
      </c>
      <c r="Y8" s="2" t="s">
        <v>12</v>
      </c>
      <c r="AA8" s="2" t="s">
        <v>112</v>
      </c>
    </row>
    <row r="9" spans="1:29" s="14" customFormat="1" ht="30" customHeight="1" x14ac:dyDescent="0.2">
      <c r="A9" s="71" t="s">
        <v>15</v>
      </c>
      <c r="B9" s="71"/>
      <c r="C9" s="71"/>
      <c r="D9" s="56"/>
      <c r="E9" s="16">
        <v>2009833701</v>
      </c>
      <c r="F9" s="57"/>
      <c r="G9" s="16">
        <v>12554650288442</v>
      </c>
      <c r="H9" s="57"/>
      <c r="I9" s="16">
        <v>29975978749981.898</v>
      </c>
      <c r="J9" s="57"/>
      <c r="K9" s="16">
        <v>29997534</v>
      </c>
      <c r="L9" s="57"/>
      <c r="M9" s="16">
        <v>552969311276</v>
      </c>
      <c r="N9" s="57"/>
      <c r="O9" s="16">
        <v>-148914000</v>
      </c>
      <c r="P9" s="57"/>
      <c r="Q9" s="16">
        <v>2534605303226</v>
      </c>
      <c r="R9" s="57"/>
      <c r="S9" s="16">
        <v>1890917235</v>
      </c>
      <c r="T9" s="57"/>
      <c r="U9" s="16">
        <v>19180</v>
      </c>
      <c r="V9" s="57"/>
      <c r="W9" s="16">
        <v>12174852209425</v>
      </c>
      <c r="X9" s="57"/>
      <c r="Y9" s="16">
        <v>36240229044948.898</v>
      </c>
      <c r="Z9" s="56"/>
      <c r="AA9" s="21">
        <v>59.614866683799569</v>
      </c>
    </row>
    <row r="10" spans="1:29" s="14" customFormat="1" ht="30" customHeight="1" x14ac:dyDescent="0.2">
      <c r="A10" s="72" t="s">
        <v>16</v>
      </c>
      <c r="B10" s="72"/>
      <c r="C10" s="72"/>
      <c r="D10" s="56"/>
      <c r="E10" s="18">
        <v>3693272498</v>
      </c>
      <c r="F10" s="57"/>
      <c r="G10" s="18">
        <v>7218453680488</v>
      </c>
      <c r="H10" s="57"/>
      <c r="I10" s="18">
        <v>8185452724979.5703</v>
      </c>
      <c r="J10" s="57"/>
      <c r="K10" s="18">
        <v>6543322</v>
      </c>
      <c r="L10" s="57"/>
      <c r="M10" s="18">
        <v>16439269455</v>
      </c>
      <c r="N10" s="57"/>
      <c r="O10" s="18">
        <v>-19840970</v>
      </c>
      <c r="P10" s="57"/>
      <c r="Q10" s="18">
        <v>49741564471</v>
      </c>
      <c r="R10" s="57"/>
      <c r="S10" s="18">
        <v>3679974850</v>
      </c>
      <c r="T10" s="57"/>
      <c r="U10" s="18">
        <v>2666</v>
      </c>
      <c r="V10" s="57"/>
      <c r="W10" s="18">
        <v>7196107830917</v>
      </c>
      <c r="X10" s="57"/>
      <c r="Y10" s="18">
        <v>9803356732257.9199</v>
      </c>
      <c r="Z10" s="56"/>
      <c r="AA10" s="22">
        <v>16.126437940621713</v>
      </c>
      <c r="AB10" s="56"/>
      <c r="AC10" s="56"/>
    </row>
    <row r="11" spans="1:29" s="14" customFormat="1" ht="30" customHeight="1" x14ac:dyDescent="0.2">
      <c r="A11" s="68" t="s">
        <v>97</v>
      </c>
      <c r="B11" s="68"/>
      <c r="C11" s="68"/>
      <c r="D11" s="56"/>
      <c r="E11" s="18">
        <v>180925821</v>
      </c>
      <c r="F11" s="57"/>
      <c r="G11" s="19">
        <v>917586611450</v>
      </c>
      <c r="H11" s="57"/>
      <c r="I11" s="19">
        <v>858744507536.18994</v>
      </c>
      <c r="J11" s="57"/>
      <c r="K11" s="19">
        <v>0</v>
      </c>
      <c r="L11" s="57"/>
      <c r="M11" s="19">
        <v>0</v>
      </c>
      <c r="N11" s="57"/>
      <c r="O11" s="19">
        <v>-6000000</v>
      </c>
      <c r="P11" s="57"/>
      <c r="Q11" s="19">
        <v>29317701692</v>
      </c>
      <c r="R11" s="57"/>
      <c r="S11" s="19">
        <v>174925821</v>
      </c>
      <c r="T11" s="57"/>
      <c r="U11" s="19">
        <v>4890</v>
      </c>
      <c r="V11" s="57"/>
      <c r="W11" s="19">
        <v>887156904743</v>
      </c>
      <c r="X11" s="57"/>
      <c r="Y11" s="19">
        <v>854737170368.83606</v>
      </c>
      <c r="Z11" s="56"/>
      <c r="AA11" s="23">
        <v>1.4060353315655512</v>
      </c>
      <c r="AB11" s="56"/>
      <c r="AC11" s="56"/>
    </row>
    <row r="12" spans="1:29" s="14" customFormat="1" ht="30" customHeight="1" thickBot="1" x14ac:dyDescent="0.25">
      <c r="A12" s="69" t="s">
        <v>18</v>
      </c>
      <c r="B12" s="69"/>
      <c r="C12" s="69"/>
      <c r="D12" s="56"/>
      <c r="E12" s="20">
        <f>SUM(E9:E11)</f>
        <v>5884032020</v>
      </c>
      <c r="F12" s="57"/>
      <c r="G12" s="20">
        <f>SUM(G9:G11)</f>
        <v>20690690580380</v>
      </c>
      <c r="H12" s="57"/>
      <c r="I12" s="20">
        <f>SUM(I9:I11)</f>
        <v>39020175982497.656</v>
      </c>
      <c r="J12" s="57"/>
      <c r="K12" s="20">
        <f>SUM(K9:K11)</f>
        <v>36540856</v>
      </c>
      <c r="L12" s="57"/>
      <c r="M12" s="20">
        <f>SUM(M9:M11)</f>
        <v>569408580731</v>
      </c>
      <c r="N12" s="57"/>
      <c r="O12" s="20">
        <f>SUM(O9:O11)</f>
        <v>-174754970</v>
      </c>
      <c r="P12" s="57"/>
      <c r="Q12" s="20">
        <f>SUM(Q9:Q11)</f>
        <v>2613664569389</v>
      </c>
      <c r="R12" s="57"/>
      <c r="S12" s="20">
        <f>SUM(S9:S11)</f>
        <v>5745817906</v>
      </c>
      <c r="T12" s="57"/>
      <c r="U12" s="58"/>
      <c r="V12" s="57"/>
      <c r="W12" s="20">
        <f>SUM(W9:W11)</f>
        <v>20258116945085</v>
      </c>
      <c r="X12" s="57"/>
      <c r="Y12" s="20">
        <f>SUM(Y9:Y11)</f>
        <v>46898322947575.656</v>
      </c>
      <c r="Z12" s="56"/>
      <c r="AA12" s="24">
        <f>SUM(AA9:AA11)</f>
        <v>77.147339955986823</v>
      </c>
      <c r="AB12" s="56"/>
      <c r="AC12" s="56"/>
    </row>
    <row r="13" spans="1:29" ht="13.5" thickTop="1" x14ac:dyDescent="0.2">
      <c r="W13" s="58"/>
      <c r="X13" s="58"/>
      <c r="Y13" s="58"/>
      <c r="Z13" s="58"/>
      <c r="AA13" s="58"/>
      <c r="AB13" s="58"/>
      <c r="AC13" s="58"/>
    </row>
    <row r="14" spans="1:29" x14ac:dyDescent="0.2">
      <c r="W14" s="63"/>
      <c r="X14" s="58"/>
      <c r="Y14" s="58"/>
      <c r="Z14" s="58"/>
      <c r="AA14" s="58"/>
      <c r="AB14" s="58"/>
      <c r="AC14" s="58"/>
    </row>
    <row r="15" spans="1:29" x14ac:dyDescent="0.2">
      <c r="W15" s="63"/>
      <c r="X15" s="58"/>
      <c r="Y15" s="64"/>
      <c r="Z15" s="58"/>
      <c r="AA15" s="58"/>
      <c r="AB15" s="58"/>
      <c r="AC15" s="58"/>
    </row>
    <row r="16" spans="1:29" x14ac:dyDescent="0.2">
      <c r="W16" s="58"/>
      <c r="X16" s="58"/>
      <c r="Y16" s="64"/>
      <c r="Z16" s="58"/>
      <c r="AA16" s="58"/>
      <c r="AB16" s="58"/>
      <c r="AC16" s="58"/>
    </row>
    <row r="17" spans="23:29" x14ac:dyDescent="0.2">
      <c r="W17" s="58"/>
      <c r="X17" s="58"/>
      <c r="Y17" s="61"/>
      <c r="Z17" s="58"/>
      <c r="AA17" s="58"/>
      <c r="AB17" s="58"/>
      <c r="AC17" s="58"/>
    </row>
    <row r="18" spans="23:29" x14ac:dyDescent="0.2">
      <c r="W18" s="58"/>
      <c r="X18" s="58"/>
      <c r="Y18" s="64"/>
      <c r="Z18" s="58"/>
      <c r="AA18" s="58"/>
      <c r="AB18" s="58"/>
      <c r="AC18" s="58"/>
    </row>
    <row r="19" spans="23:29" x14ac:dyDescent="0.2">
      <c r="W19" s="65"/>
      <c r="X19" s="58"/>
      <c r="Y19" s="64"/>
      <c r="Z19" s="58"/>
      <c r="AA19" s="58"/>
      <c r="AB19" s="58"/>
      <c r="AC19" s="58"/>
    </row>
    <row r="20" spans="23:29" x14ac:dyDescent="0.2">
      <c r="W20" s="58"/>
      <c r="X20" s="58"/>
      <c r="Y20" s="58"/>
      <c r="Z20" s="58"/>
      <c r="AA20" s="58"/>
      <c r="AB20" s="58"/>
      <c r="AC20" s="58"/>
    </row>
    <row r="21" spans="23:29" x14ac:dyDescent="0.2">
      <c r="W21" s="58"/>
      <c r="X21" s="58"/>
      <c r="Y21" s="58"/>
      <c r="Z21" s="58"/>
      <c r="AA21" s="58"/>
      <c r="AB21" s="58"/>
      <c r="AC21" s="58"/>
    </row>
    <row r="22" spans="23:29" x14ac:dyDescent="0.2">
      <c r="W22" s="58"/>
      <c r="X22" s="58"/>
      <c r="Y22" s="58"/>
      <c r="Z22" s="58"/>
      <c r="AA22" s="58"/>
      <c r="AB22" s="58"/>
      <c r="AC22" s="58"/>
    </row>
  </sheetData>
  <mergeCells count="1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12:C12"/>
    <mergeCell ref="A8:C8"/>
    <mergeCell ref="A9:C9"/>
    <mergeCell ref="A10:C10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0"/>
  <sheetViews>
    <sheetView rightToLeft="1" workbookViewId="0">
      <selection activeCell="D10" sqref="D10"/>
    </sheetView>
  </sheetViews>
  <sheetFormatPr defaultRowHeight="12.75" x14ac:dyDescent="0.2"/>
  <cols>
    <col min="1" max="1" width="6.140625" bestFit="1" customWidth="1"/>
    <col min="2" max="2" width="22.85546875" customWidth="1"/>
    <col min="3" max="3" width="1.28515625" customWidth="1"/>
    <col min="4" max="4" width="12.85546875" style="25" bestFit="1" customWidth="1"/>
    <col min="5" max="5" width="1.28515625" customWidth="1"/>
    <col min="6" max="6" width="18.5703125" bestFit="1" customWidth="1"/>
    <col min="7" max="7" width="1.28515625" customWidth="1"/>
    <col min="8" max="8" width="19.140625" bestFit="1" customWidth="1"/>
    <col min="9" max="9" width="1.28515625" customWidth="1"/>
    <col min="10" max="10" width="12.7109375" bestFit="1" customWidth="1"/>
    <col min="11" max="11" width="1.28515625" customWidth="1"/>
    <col min="12" max="12" width="18.28515625" bestFit="1" customWidth="1"/>
    <col min="13" max="13" width="1.28515625" customWidth="1"/>
    <col min="14" max="14" width="12.42578125" bestFit="1" customWidth="1"/>
    <col min="15" max="15" width="1.28515625" customWidth="1"/>
    <col min="16" max="16" width="18.5703125" bestFit="1" customWidth="1"/>
    <col min="17" max="17" width="1.28515625" customWidth="1"/>
    <col min="18" max="18" width="12.85546875" bestFit="1" customWidth="1"/>
    <col min="19" max="19" width="1.28515625" customWidth="1"/>
    <col min="20" max="20" width="22.42578125" bestFit="1" customWidth="1"/>
    <col min="21" max="21" width="1.28515625" customWidth="1"/>
    <col min="22" max="22" width="19.7109375" bestFit="1" customWidth="1"/>
    <col min="23" max="23" width="1.28515625" customWidth="1"/>
    <col min="24" max="24" width="21.42578125" bestFit="1" customWidth="1"/>
    <col min="25" max="25" width="1.28515625" customWidth="1"/>
    <col min="26" max="26" width="18.28515625" bestFit="1" customWidth="1"/>
  </cols>
  <sheetData>
    <row r="1" spans="1:26" ht="28.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28.5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28.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ht="14.45" customHeight="1" x14ac:dyDescent="0.2"/>
    <row r="5" spans="1:26" ht="27.75" customHeight="1" x14ac:dyDescent="0.2">
      <c r="A5" s="1" t="s">
        <v>21</v>
      </c>
      <c r="B5" s="74" t="s">
        <v>100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ht="27.75" customHeight="1" x14ac:dyDescent="0.2">
      <c r="D6" s="70" t="s">
        <v>4</v>
      </c>
      <c r="E6" s="70"/>
      <c r="F6" s="70"/>
      <c r="G6" s="70"/>
      <c r="H6" s="70"/>
      <c r="J6" s="70" t="s">
        <v>5</v>
      </c>
      <c r="K6" s="70"/>
      <c r="L6" s="70"/>
      <c r="M6" s="70"/>
      <c r="N6" s="70"/>
      <c r="O6" s="70"/>
      <c r="P6" s="70"/>
      <c r="R6" s="70" t="s">
        <v>6</v>
      </c>
      <c r="S6" s="70"/>
      <c r="T6" s="70"/>
      <c r="U6" s="70"/>
      <c r="V6" s="70"/>
      <c r="W6" s="70"/>
      <c r="X6" s="70"/>
      <c r="Y6" s="70"/>
      <c r="Z6" s="70"/>
    </row>
    <row r="7" spans="1:26" ht="27.75" customHeight="1" x14ac:dyDescent="0.2">
      <c r="D7" s="26"/>
      <c r="E7" s="3"/>
      <c r="F7" s="3"/>
      <c r="G7" s="3"/>
      <c r="H7" s="3"/>
      <c r="J7" s="73" t="s">
        <v>22</v>
      </c>
      <c r="K7" s="73"/>
      <c r="L7" s="73"/>
      <c r="M7" s="3"/>
      <c r="N7" s="73" t="s">
        <v>23</v>
      </c>
      <c r="O7" s="73"/>
      <c r="P7" s="73"/>
      <c r="R7" s="3"/>
      <c r="S7" s="3"/>
      <c r="T7" s="3"/>
      <c r="U7" s="3"/>
      <c r="V7" s="3"/>
      <c r="W7" s="3"/>
      <c r="X7" s="3"/>
      <c r="Y7" s="3"/>
      <c r="Z7" s="3"/>
    </row>
    <row r="8" spans="1:26" ht="27.75" customHeight="1" x14ac:dyDescent="0.2">
      <c r="A8" s="70" t="s">
        <v>24</v>
      </c>
      <c r="B8" s="70"/>
      <c r="D8" s="27" t="s">
        <v>25</v>
      </c>
      <c r="F8" s="2" t="s">
        <v>11</v>
      </c>
      <c r="H8" s="2" t="s">
        <v>12</v>
      </c>
      <c r="J8" s="4" t="s">
        <v>10</v>
      </c>
      <c r="K8" s="3"/>
      <c r="L8" s="4" t="s">
        <v>11</v>
      </c>
      <c r="N8" s="4" t="s">
        <v>10</v>
      </c>
      <c r="O8" s="3"/>
      <c r="P8" s="4" t="s">
        <v>13</v>
      </c>
      <c r="R8" s="2" t="s">
        <v>10</v>
      </c>
      <c r="T8" s="2" t="s">
        <v>26</v>
      </c>
      <c r="V8" s="2" t="s">
        <v>11</v>
      </c>
      <c r="X8" s="2" t="s">
        <v>12</v>
      </c>
      <c r="Z8" s="2" t="s">
        <v>112</v>
      </c>
    </row>
    <row r="9" spans="1:26" ht="27.75" customHeight="1" x14ac:dyDescent="0.2">
      <c r="A9" s="71" t="s">
        <v>27</v>
      </c>
      <c r="B9" s="71"/>
      <c r="D9" s="16">
        <v>198745389</v>
      </c>
      <c r="E9" s="17"/>
      <c r="F9" s="16">
        <v>4584951561517</v>
      </c>
      <c r="G9" s="17"/>
      <c r="H9" s="16">
        <v>4685880189229.2998</v>
      </c>
      <c r="I9" s="17"/>
      <c r="J9" s="16">
        <v>65414019</v>
      </c>
      <c r="K9" s="17"/>
      <c r="L9" s="16">
        <v>1566765501558</v>
      </c>
      <c r="M9" s="17"/>
      <c r="N9" s="16">
        <v>-68626124</v>
      </c>
      <c r="O9" s="17"/>
      <c r="P9" s="16">
        <v>1638654934081</v>
      </c>
      <c r="Q9" s="17"/>
      <c r="R9" s="16">
        <v>195533284</v>
      </c>
      <c r="S9" s="17"/>
      <c r="T9" s="16">
        <v>24180</v>
      </c>
      <c r="U9" s="17"/>
      <c r="V9" s="16">
        <v>4563465427276</v>
      </c>
      <c r="W9" s="17"/>
      <c r="X9" s="16">
        <v>4726251359034.8701</v>
      </c>
      <c r="Z9" s="21">
        <v>7.7746430447094772</v>
      </c>
    </row>
    <row r="10" spans="1:26" ht="27.75" customHeight="1" x14ac:dyDescent="0.2">
      <c r="A10" s="72" t="s">
        <v>28</v>
      </c>
      <c r="B10" s="72"/>
      <c r="D10" s="18">
        <v>25701778</v>
      </c>
      <c r="E10" s="17"/>
      <c r="F10" s="18">
        <v>600989046718</v>
      </c>
      <c r="G10" s="17"/>
      <c r="H10" s="18">
        <v>643463665255.18396</v>
      </c>
      <c r="I10" s="17"/>
      <c r="J10" s="18">
        <v>38074000</v>
      </c>
      <c r="K10" s="17"/>
      <c r="L10" s="18">
        <v>970956491128</v>
      </c>
      <c r="M10" s="17"/>
      <c r="N10" s="18">
        <v>-13198433</v>
      </c>
      <c r="O10" s="17"/>
      <c r="P10" s="18">
        <v>338204427830</v>
      </c>
      <c r="Q10" s="17"/>
      <c r="R10" s="18">
        <v>50577345</v>
      </c>
      <c r="S10" s="17"/>
      <c r="T10" s="18">
        <v>25764</v>
      </c>
      <c r="U10" s="17"/>
      <c r="V10" s="18">
        <v>1249485596266</v>
      </c>
      <c r="W10" s="17"/>
      <c r="X10" s="18">
        <v>1302594207778.26</v>
      </c>
      <c r="Z10" s="22">
        <v>2.1427563259458422</v>
      </c>
    </row>
    <row r="11" spans="1:26" ht="27.75" customHeight="1" x14ac:dyDescent="0.2">
      <c r="A11" s="72" t="s">
        <v>29</v>
      </c>
      <c r="B11" s="72"/>
      <c r="D11" s="18">
        <v>2492176</v>
      </c>
      <c r="E11" s="17"/>
      <c r="F11" s="18">
        <v>305251993617</v>
      </c>
      <c r="G11" s="17"/>
      <c r="H11" s="18">
        <v>330358118338.33099</v>
      </c>
      <c r="I11" s="17"/>
      <c r="J11" s="18">
        <v>14090000</v>
      </c>
      <c r="K11" s="17"/>
      <c r="L11" s="18">
        <v>1896947917600</v>
      </c>
      <c r="M11" s="17"/>
      <c r="N11" s="18">
        <v>-2336900</v>
      </c>
      <c r="O11" s="17"/>
      <c r="P11" s="18">
        <v>317444875344</v>
      </c>
      <c r="Q11" s="17"/>
      <c r="R11" s="18">
        <v>14245276</v>
      </c>
      <c r="S11" s="17"/>
      <c r="T11" s="18">
        <v>136368</v>
      </c>
      <c r="U11" s="17"/>
      <c r="V11" s="18">
        <v>1890592641259</v>
      </c>
      <c r="W11" s="17"/>
      <c r="X11" s="18">
        <v>1941883463892.6499</v>
      </c>
      <c r="Z11" s="22">
        <v>3.1943816820763278</v>
      </c>
    </row>
    <row r="12" spans="1:26" ht="27.75" customHeight="1" x14ac:dyDescent="0.2">
      <c r="A12" s="72" t="s">
        <v>30</v>
      </c>
      <c r="B12" s="72"/>
      <c r="D12" s="18">
        <v>77644867</v>
      </c>
      <c r="E12" s="17"/>
      <c r="F12" s="18">
        <v>1899229921255</v>
      </c>
      <c r="G12" s="17"/>
      <c r="H12" s="18">
        <v>2080270342672.78</v>
      </c>
      <c r="I12" s="17"/>
      <c r="J12" s="18">
        <v>5000000</v>
      </c>
      <c r="K12" s="17"/>
      <c r="L12" s="18">
        <v>136170194225</v>
      </c>
      <c r="M12" s="17"/>
      <c r="N12" s="18">
        <v>0</v>
      </c>
      <c r="O12" s="17"/>
      <c r="P12" s="18">
        <v>0</v>
      </c>
      <c r="Q12" s="17"/>
      <c r="R12" s="18">
        <v>82644867</v>
      </c>
      <c r="S12" s="17"/>
      <c r="T12" s="18">
        <v>27484</v>
      </c>
      <c r="U12" s="17"/>
      <c r="V12" s="18">
        <v>2035400115480</v>
      </c>
      <c r="W12" s="17"/>
      <c r="X12" s="18">
        <v>2270573941628.29</v>
      </c>
      <c r="Z12" s="22">
        <v>3.7350747054603972</v>
      </c>
    </row>
    <row r="13" spans="1:26" ht="27.75" customHeight="1" x14ac:dyDescent="0.2">
      <c r="A13" s="72" t="s">
        <v>31</v>
      </c>
      <c r="B13" s="72"/>
      <c r="D13" s="18">
        <v>113456000</v>
      </c>
      <c r="E13" s="17"/>
      <c r="F13" s="18">
        <v>1933294327940</v>
      </c>
      <c r="G13" s="17"/>
      <c r="H13" s="18">
        <v>2167117828514.8</v>
      </c>
      <c r="I13" s="17"/>
      <c r="J13" s="18">
        <v>43188000</v>
      </c>
      <c r="K13" s="17"/>
      <c r="L13" s="18">
        <v>838458271469</v>
      </c>
      <c r="M13" s="17"/>
      <c r="N13" s="18">
        <v>0</v>
      </c>
      <c r="O13" s="17"/>
      <c r="P13" s="18">
        <v>0</v>
      </c>
      <c r="Q13" s="17"/>
      <c r="R13" s="18">
        <v>156644000</v>
      </c>
      <c r="S13" s="17"/>
      <c r="T13" s="18">
        <v>19636</v>
      </c>
      <c r="U13" s="17"/>
      <c r="V13" s="18">
        <v>2771752599409</v>
      </c>
      <c r="W13" s="17"/>
      <c r="X13" s="18">
        <v>3074727360040.8999</v>
      </c>
      <c r="Z13" s="22">
        <v>5.0579001978856759</v>
      </c>
    </row>
    <row r="14" spans="1:26" ht="27.75" customHeight="1" x14ac:dyDescent="0.2">
      <c r="A14" s="72" t="s">
        <v>32</v>
      </c>
      <c r="B14" s="72"/>
      <c r="D14" s="18">
        <v>11313328</v>
      </c>
      <c r="E14" s="17"/>
      <c r="F14" s="18">
        <v>412829529092</v>
      </c>
      <c r="G14" s="17"/>
      <c r="H14" s="18">
        <v>502974722453.09198</v>
      </c>
      <c r="I14" s="17"/>
      <c r="J14" s="18">
        <v>0</v>
      </c>
      <c r="K14" s="17"/>
      <c r="L14" s="18">
        <v>0</v>
      </c>
      <c r="M14" s="17"/>
      <c r="N14" s="18">
        <v>0</v>
      </c>
      <c r="O14" s="17"/>
      <c r="P14" s="18">
        <v>0</v>
      </c>
      <c r="Q14" s="17"/>
      <c r="R14" s="18">
        <v>11313328</v>
      </c>
      <c r="S14" s="17"/>
      <c r="T14" s="18">
        <v>45675</v>
      </c>
      <c r="U14" s="17"/>
      <c r="V14" s="18">
        <v>412829529092</v>
      </c>
      <c r="W14" s="17"/>
      <c r="X14" s="18">
        <v>516545709905.453</v>
      </c>
      <c r="Z14" s="22">
        <v>0.84971327289097742</v>
      </c>
    </row>
    <row r="15" spans="1:26" ht="27.75" customHeight="1" x14ac:dyDescent="0.2">
      <c r="A15" s="68" t="s">
        <v>33</v>
      </c>
      <c r="B15" s="68"/>
      <c r="D15" s="19">
        <v>0</v>
      </c>
      <c r="E15" s="17"/>
      <c r="F15" s="19">
        <v>0</v>
      </c>
      <c r="G15" s="17"/>
      <c r="H15" s="19">
        <v>0</v>
      </c>
      <c r="I15" s="17"/>
      <c r="J15" s="19">
        <v>4990000</v>
      </c>
      <c r="K15" s="17"/>
      <c r="L15" s="19">
        <v>49918400625</v>
      </c>
      <c r="M15" s="17"/>
      <c r="N15" s="19">
        <v>0</v>
      </c>
      <c r="O15" s="17"/>
      <c r="P15" s="19">
        <v>0</v>
      </c>
      <c r="Q15" s="17"/>
      <c r="R15" s="19">
        <v>4990000</v>
      </c>
      <c r="S15" s="17"/>
      <c r="T15" s="19">
        <v>10000</v>
      </c>
      <c r="U15" s="17"/>
      <c r="V15" s="19">
        <v>49918400625</v>
      </c>
      <c r="W15" s="57"/>
      <c r="X15" s="19">
        <v>49881599375</v>
      </c>
      <c r="Y15" s="58"/>
      <c r="Z15" s="23">
        <v>8.2054804152232375E-2</v>
      </c>
    </row>
    <row r="16" spans="1:26" ht="27.75" customHeight="1" thickBot="1" x14ac:dyDescent="0.25">
      <c r="A16" s="69" t="s">
        <v>18</v>
      </c>
      <c r="B16" s="69"/>
      <c r="D16" s="20">
        <f>SUM(D9:D15)</f>
        <v>429353538</v>
      </c>
      <c r="E16" s="17"/>
      <c r="F16" s="20">
        <f>SUM(F9:F15)</f>
        <v>9736546380139</v>
      </c>
      <c r="G16" s="57"/>
      <c r="H16" s="20">
        <f>SUM(H9:H15)</f>
        <v>10410064866463.486</v>
      </c>
      <c r="I16" s="57"/>
      <c r="J16" s="20">
        <f>SUM(J9:J15)</f>
        <v>170756019</v>
      </c>
      <c r="K16" s="57"/>
      <c r="L16" s="20">
        <f>SUM(L9:L15)</f>
        <v>5459216776605</v>
      </c>
      <c r="M16" s="57"/>
      <c r="N16" s="20">
        <f>SUM(N9:N15)</f>
        <v>-84161457</v>
      </c>
      <c r="O16" s="57"/>
      <c r="P16" s="20">
        <f>SUM(P9:P15)</f>
        <v>2294304237255</v>
      </c>
      <c r="Q16" s="57"/>
      <c r="R16" s="20">
        <f>SUM(R9:R15)</f>
        <v>515948100</v>
      </c>
      <c r="S16" s="57"/>
      <c r="T16" s="20"/>
      <c r="U16" s="57"/>
      <c r="V16" s="20">
        <f>SUM(V9:V15)</f>
        <v>12973444309407</v>
      </c>
      <c r="W16" s="57"/>
      <c r="X16" s="20">
        <f>SUM(X9:X15)</f>
        <v>13882457641655.424</v>
      </c>
      <c r="Y16" s="58"/>
      <c r="Z16" s="24">
        <f>SUM(Z9:Z15)</f>
        <v>22.836524033120931</v>
      </c>
    </row>
    <row r="17" spans="6:26" ht="13.5" thickTop="1" x14ac:dyDescent="0.2">
      <c r="V17" s="58"/>
      <c r="W17" s="58"/>
      <c r="X17" s="58"/>
      <c r="Y17" s="58"/>
      <c r="Z17" s="58"/>
    </row>
    <row r="18" spans="6:26" x14ac:dyDescent="0.2">
      <c r="F18" s="55"/>
      <c r="H18" s="55"/>
      <c r="V18" s="58"/>
      <c r="W18" s="58"/>
      <c r="X18" s="58"/>
      <c r="Y18" s="58"/>
      <c r="Z18" s="58"/>
    </row>
    <row r="19" spans="6:26" x14ac:dyDescent="0.2">
      <c r="V19" s="58"/>
      <c r="W19" s="58"/>
      <c r="X19" s="64"/>
      <c r="Y19" s="58"/>
      <c r="Z19" s="66"/>
    </row>
    <row r="20" spans="6:26" x14ac:dyDescent="0.2">
      <c r="V20" s="63"/>
      <c r="W20" s="63"/>
      <c r="X20" s="63"/>
      <c r="Y20" s="58"/>
      <c r="Z20" s="66"/>
    </row>
    <row r="21" spans="6:26" x14ac:dyDescent="0.2">
      <c r="V21" s="58"/>
      <c r="W21" s="58"/>
      <c r="X21" s="58"/>
      <c r="Y21" s="58"/>
      <c r="Z21" s="66"/>
    </row>
    <row r="22" spans="6:26" x14ac:dyDescent="0.2">
      <c r="V22" s="58"/>
      <c r="W22" s="58"/>
      <c r="X22" s="66"/>
      <c r="Y22" s="58"/>
      <c r="Z22" s="66"/>
    </row>
    <row r="23" spans="6:26" x14ac:dyDescent="0.2">
      <c r="V23" s="58"/>
      <c r="W23" s="58"/>
      <c r="X23" s="58"/>
      <c r="Y23" s="58"/>
      <c r="Z23" s="66"/>
    </row>
    <row r="24" spans="6:26" x14ac:dyDescent="0.2">
      <c r="V24" s="58"/>
      <c r="W24" s="58"/>
      <c r="X24" s="58"/>
      <c r="Y24" s="58"/>
      <c r="Z24" s="66"/>
    </row>
    <row r="25" spans="6:26" x14ac:dyDescent="0.2">
      <c r="Z25" s="62"/>
    </row>
    <row r="26" spans="6:26" x14ac:dyDescent="0.2">
      <c r="Z26" s="62"/>
    </row>
    <row r="27" spans="6:26" x14ac:dyDescent="0.2">
      <c r="Z27" s="62"/>
    </row>
    <row r="28" spans="6:26" x14ac:dyDescent="0.2">
      <c r="Z28" s="62"/>
    </row>
    <row r="29" spans="6:26" x14ac:dyDescent="0.2">
      <c r="Z29" s="62"/>
    </row>
    <row r="30" spans="6:26" x14ac:dyDescent="0.2">
      <c r="Z30" s="62"/>
    </row>
  </sheetData>
  <mergeCells count="18"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  <mergeCell ref="A16:B1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workbookViewId="0">
      <selection activeCell="F23" sqref="F23"/>
    </sheetView>
  </sheetViews>
  <sheetFormatPr defaultRowHeight="12.75" x14ac:dyDescent="0.2"/>
  <cols>
    <col min="1" max="1" width="6.42578125" bestFit="1" customWidth="1"/>
    <col min="2" max="2" width="22.85546875" customWidth="1"/>
    <col min="3" max="3" width="1.28515625" customWidth="1"/>
    <col min="4" max="4" width="12.85546875" customWidth="1"/>
    <col min="5" max="5" width="1.28515625" customWidth="1"/>
    <col min="6" max="6" width="16.85546875" customWidth="1"/>
    <col min="7" max="7" width="1.28515625" customWidth="1"/>
    <col min="8" max="8" width="13.28515625" customWidth="1"/>
    <col min="9" max="9" width="1.28515625" customWidth="1"/>
    <col min="10" max="10" width="12.140625" customWidth="1"/>
    <col min="11" max="11" width="1.28515625" customWidth="1"/>
    <col min="12" max="12" width="9.85546875" customWidth="1"/>
    <col min="13" max="13" width="1.28515625" customWidth="1"/>
    <col min="14" max="14" width="9.140625" customWidth="1"/>
    <col min="15" max="15" width="1.28515625" customWidth="1"/>
    <col min="16" max="16" width="7.85546875" bestFit="1" customWidth="1"/>
    <col min="17" max="17" width="1.28515625" customWidth="1"/>
    <col min="18" max="18" width="14.28515625" bestFit="1" customWidth="1"/>
    <col min="19" max="19" width="1.28515625" customWidth="1"/>
    <col min="20" max="20" width="16.140625" bestFit="1" customWidth="1"/>
    <col min="21" max="21" width="1.28515625" customWidth="1"/>
    <col min="22" max="22" width="5.5703125" bestFit="1" customWidth="1"/>
    <col min="23" max="23" width="1.28515625" customWidth="1"/>
    <col min="24" max="24" width="10.140625" customWidth="1"/>
    <col min="25" max="25" width="1.28515625" customWidth="1"/>
    <col min="26" max="26" width="5.5703125" bestFit="1" customWidth="1"/>
    <col min="27" max="27" width="1.28515625" customWidth="1"/>
    <col min="28" max="28" width="8.5703125" customWidth="1"/>
    <col min="29" max="29" width="1.28515625" customWidth="1"/>
    <col min="30" max="30" width="7.85546875" bestFit="1" customWidth="1"/>
    <col min="31" max="31" width="1.28515625" customWidth="1"/>
    <col min="32" max="32" width="10.140625" customWidth="1"/>
    <col min="33" max="33" width="1.28515625" customWidth="1"/>
    <col min="34" max="34" width="14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" customWidth="1"/>
  </cols>
  <sheetData>
    <row r="1" spans="1:38" ht="24.7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</row>
    <row r="2" spans="1:38" ht="24.75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</row>
    <row r="3" spans="1:38" ht="24.7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</row>
    <row r="4" spans="1:38" ht="14.45" customHeight="1" x14ac:dyDescent="0.2"/>
    <row r="5" spans="1:38" ht="25.5" customHeight="1" x14ac:dyDescent="0.2">
      <c r="A5" s="1" t="s">
        <v>34</v>
      </c>
      <c r="B5" s="74" t="s">
        <v>35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</row>
    <row r="6" spans="1:38" ht="25.5" customHeight="1" x14ac:dyDescent="0.2">
      <c r="A6" s="70" t="s">
        <v>36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 t="s">
        <v>4</v>
      </c>
      <c r="Q6" s="70"/>
      <c r="R6" s="70"/>
      <c r="S6" s="70"/>
      <c r="T6" s="70"/>
      <c r="V6" s="70" t="s">
        <v>5</v>
      </c>
      <c r="W6" s="70"/>
      <c r="X6" s="70"/>
      <c r="Y6" s="70"/>
      <c r="Z6" s="70"/>
      <c r="AA6" s="70"/>
      <c r="AB6" s="70"/>
      <c r="AD6" s="70" t="s">
        <v>6</v>
      </c>
      <c r="AE6" s="70"/>
      <c r="AF6" s="70"/>
      <c r="AG6" s="70"/>
      <c r="AH6" s="70"/>
      <c r="AI6" s="70"/>
      <c r="AJ6" s="70"/>
      <c r="AK6" s="70"/>
      <c r="AL6" s="70"/>
    </row>
    <row r="7" spans="1:38" ht="25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3" t="s">
        <v>7</v>
      </c>
      <c r="W7" s="73"/>
      <c r="X7" s="73"/>
      <c r="Y7" s="3"/>
      <c r="Z7" s="73" t="s">
        <v>8</v>
      </c>
      <c r="AA7" s="73"/>
      <c r="AB7" s="73"/>
      <c r="AD7" s="3"/>
      <c r="AE7" s="3"/>
      <c r="AF7" s="3"/>
      <c r="AG7" s="3"/>
      <c r="AH7" s="3"/>
      <c r="AI7" s="3"/>
      <c r="AJ7" s="3"/>
      <c r="AK7" s="3"/>
      <c r="AL7" s="3"/>
    </row>
    <row r="8" spans="1:38" s="32" customFormat="1" ht="53.25" customHeight="1" x14ac:dyDescent="0.2">
      <c r="A8" s="75" t="s">
        <v>37</v>
      </c>
      <c r="B8" s="75"/>
      <c r="D8" s="9" t="s">
        <v>38</v>
      </c>
      <c r="F8" s="9" t="s">
        <v>39</v>
      </c>
      <c r="H8" s="9" t="s">
        <v>40</v>
      </c>
      <c r="J8" s="9" t="s">
        <v>41</v>
      </c>
      <c r="L8" s="9" t="s">
        <v>42</v>
      </c>
      <c r="N8" s="9" t="s">
        <v>20</v>
      </c>
      <c r="P8" s="9" t="s">
        <v>10</v>
      </c>
      <c r="R8" s="9" t="s">
        <v>11</v>
      </c>
      <c r="T8" s="9" t="s">
        <v>12</v>
      </c>
      <c r="V8" s="10" t="s">
        <v>10</v>
      </c>
      <c r="W8" s="33"/>
      <c r="X8" s="10" t="s">
        <v>11</v>
      </c>
      <c r="Z8" s="10" t="s">
        <v>10</v>
      </c>
      <c r="AA8" s="33"/>
      <c r="AB8" s="10" t="s">
        <v>13</v>
      </c>
      <c r="AD8" s="9" t="s">
        <v>10</v>
      </c>
      <c r="AF8" s="9" t="s">
        <v>14</v>
      </c>
      <c r="AH8" s="9" t="s">
        <v>11</v>
      </c>
      <c r="AJ8" s="9" t="s">
        <v>12</v>
      </c>
      <c r="AL8" s="9" t="s">
        <v>112</v>
      </c>
    </row>
    <row r="9" spans="1:38" ht="25.5" customHeight="1" x14ac:dyDescent="0.2">
      <c r="A9" s="76" t="s">
        <v>43</v>
      </c>
      <c r="B9" s="76"/>
      <c r="C9" s="34"/>
      <c r="D9" s="35" t="s">
        <v>44</v>
      </c>
      <c r="E9" s="34"/>
      <c r="F9" s="35" t="s">
        <v>44</v>
      </c>
      <c r="G9" s="34"/>
      <c r="H9" s="35" t="s">
        <v>45</v>
      </c>
      <c r="I9" s="34"/>
      <c r="J9" s="35" t="s">
        <v>46</v>
      </c>
      <c r="K9" s="34"/>
      <c r="L9" s="36">
        <v>23</v>
      </c>
      <c r="M9" s="34"/>
      <c r="N9" s="36">
        <v>23</v>
      </c>
      <c r="O9" s="34"/>
      <c r="P9" s="38">
        <v>10000</v>
      </c>
      <c r="Q9" s="17"/>
      <c r="R9" s="38">
        <v>9609962175</v>
      </c>
      <c r="S9" s="17"/>
      <c r="T9" s="38">
        <v>9383092323</v>
      </c>
      <c r="U9" s="17"/>
      <c r="V9" s="38">
        <v>0</v>
      </c>
      <c r="W9" s="17"/>
      <c r="X9" s="38">
        <v>0</v>
      </c>
      <c r="Y9" s="17"/>
      <c r="Z9" s="38">
        <v>0</v>
      </c>
      <c r="AA9" s="17"/>
      <c r="AB9" s="38">
        <v>0</v>
      </c>
      <c r="AC9" s="17"/>
      <c r="AD9" s="38">
        <v>10000</v>
      </c>
      <c r="AE9" s="17"/>
      <c r="AF9" s="38">
        <v>943390</v>
      </c>
      <c r="AG9" s="17"/>
      <c r="AH9" s="38">
        <v>9609962175</v>
      </c>
      <c r="AI9" s="17"/>
      <c r="AJ9" s="38">
        <v>9427060423</v>
      </c>
      <c r="AK9" s="34"/>
      <c r="AL9" s="36">
        <v>1.55074337317302E-2</v>
      </c>
    </row>
    <row r="10" spans="1:38" ht="25.5" customHeight="1" x14ac:dyDescent="0.2">
      <c r="A10" s="69" t="s">
        <v>18</v>
      </c>
      <c r="B10" s="69"/>
      <c r="C10" s="34"/>
      <c r="D10" s="37"/>
      <c r="E10" s="34"/>
      <c r="F10" s="37"/>
      <c r="G10" s="34"/>
      <c r="H10" s="37"/>
      <c r="I10" s="34"/>
      <c r="J10" s="37"/>
      <c r="K10" s="34"/>
      <c r="L10" s="37"/>
      <c r="M10" s="34"/>
      <c r="N10" s="37"/>
      <c r="O10" s="34"/>
      <c r="P10" s="20">
        <v>10000</v>
      </c>
      <c r="Q10" s="17"/>
      <c r="R10" s="20">
        <v>9609962175</v>
      </c>
      <c r="S10" s="17"/>
      <c r="T10" s="20">
        <v>9383092323</v>
      </c>
      <c r="U10" s="17"/>
      <c r="V10" s="20">
        <v>0</v>
      </c>
      <c r="W10" s="17"/>
      <c r="X10" s="20">
        <v>0</v>
      </c>
      <c r="Y10" s="17"/>
      <c r="Z10" s="20">
        <v>0</v>
      </c>
      <c r="AA10" s="17"/>
      <c r="AB10" s="20">
        <v>0</v>
      </c>
      <c r="AC10" s="17"/>
      <c r="AD10" s="20">
        <v>10000</v>
      </c>
      <c r="AE10" s="17"/>
      <c r="AG10" s="17"/>
      <c r="AH10" s="20">
        <v>9609962175</v>
      </c>
      <c r="AI10" s="17"/>
      <c r="AJ10" s="20">
        <v>9427060423</v>
      </c>
      <c r="AK10" s="34"/>
      <c r="AL10" s="24">
        <v>0.02</v>
      </c>
    </row>
    <row r="12" spans="1:38" x14ac:dyDescent="0.2">
      <c r="AJ12" s="55"/>
    </row>
    <row r="13" spans="1:38" x14ac:dyDescent="0.2">
      <c r="AJ13" s="55"/>
    </row>
    <row r="15" spans="1:38" x14ac:dyDescent="0.2">
      <c r="AJ15" s="28"/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9"/>
  <sheetViews>
    <sheetView rightToLeft="1" workbookViewId="0">
      <selection activeCell="H33" sqref="H33"/>
    </sheetView>
  </sheetViews>
  <sheetFormatPr defaultRowHeight="12.75" x14ac:dyDescent="0.2"/>
  <cols>
    <col min="1" max="1" width="6.28515625" bestFit="1" customWidth="1"/>
    <col min="2" max="2" width="28" customWidth="1"/>
    <col min="3" max="3" width="1.28515625" customWidth="1"/>
    <col min="4" max="4" width="16.5703125" customWidth="1"/>
    <col min="5" max="5" width="1.28515625" customWidth="1"/>
    <col min="6" max="6" width="18.42578125" bestFit="1" customWidth="1"/>
    <col min="7" max="7" width="1.28515625" customWidth="1"/>
    <col min="8" max="8" width="22.7109375" customWidth="1"/>
    <col min="9" max="9" width="1.28515625" customWidth="1"/>
    <col min="10" max="10" width="13.7109375" customWidth="1"/>
    <col min="11" max="11" width="1.28515625" customWidth="1"/>
    <col min="12" max="12" width="19" customWidth="1"/>
  </cols>
  <sheetData>
    <row r="1" spans="1:12" ht="27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7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7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4.45" customHeight="1" x14ac:dyDescent="0.2"/>
    <row r="5" spans="1:12" ht="24.75" customHeight="1" x14ac:dyDescent="0.2">
      <c r="A5" s="1" t="s">
        <v>47</v>
      </c>
      <c r="B5" s="74" t="s">
        <v>101</v>
      </c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24.75" customHeight="1" x14ac:dyDescent="0.2">
      <c r="D6" s="2" t="s">
        <v>4</v>
      </c>
      <c r="F6" s="70" t="s">
        <v>5</v>
      </c>
      <c r="G6" s="70"/>
      <c r="H6" s="70"/>
      <c r="J6" s="77" t="s">
        <v>6</v>
      </c>
      <c r="K6" s="77"/>
      <c r="L6" s="77"/>
    </row>
    <row r="7" spans="1:12" ht="24.75" customHeight="1" x14ac:dyDescent="0.2">
      <c r="A7" s="70" t="s">
        <v>102</v>
      </c>
      <c r="B7" s="70"/>
      <c r="D7" s="2" t="s">
        <v>48</v>
      </c>
      <c r="F7" s="2" t="s">
        <v>49</v>
      </c>
      <c r="H7" s="2" t="s">
        <v>50</v>
      </c>
      <c r="J7" s="2" t="s">
        <v>48</v>
      </c>
      <c r="L7" s="2" t="s">
        <v>112</v>
      </c>
    </row>
    <row r="8" spans="1:12" ht="24.75" customHeight="1" x14ac:dyDescent="0.2">
      <c r="A8" s="71" t="s">
        <v>113</v>
      </c>
      <c r="B8" s="71"/>
      <c r="D8" s="16">
        <v>100061299</v>
      </c>
      <c r="E8" s="17"/>
      <c r="F8" s="16">
        <v>3107756039188</v>
      </c>
      <c r="G8" s="17"/>
      <c r="H8" s="16">
        <v>3107473984724</v>
      </c>
      <c r="I8" s="17"/>
      <c r="J8" s="16">
        <v>382115763</v>
      </c>
      <c r="L8" s="39">
        <v>0</v>
      </c>
    </row>
    <row r="9" spans="1:12" ht="24.75" customHeight="1" x14ac:dyDescent="0.2">
      <c r="A9" s="69" t="s">
        <v>18</v>
      </c>
      <c r="B9" s="69"/>
      <c r="D9" s="20">
        <f>SUM(D8:D8)</f>
        <v>100061299</v>
      </c>
      <c r="E9" s="17"/>
      <c r="F9" s="20">
        <f>SUM(F8:F8)</f>
        <v>3107756039188</v>
      </c>
      <c r="G9" s="17"/>
      <c r="H9" s="20">
        <f>SUM(H8:H8)</f>
        <v>3107473984724</v>
      </c>
      <c r="I9" s="17"/>
      <c r="J9" s="20">
        <f>SUM(J8:J8)</f>
        <v>382115763</v>
      </c>
      <c r="L9" s="24">
        <v>0</v>
      </c>
    </row>
  </sheetData>
  <mergeCells count="9">
    <mergeCell ref="A7:B7"/>
    <mergeCell ref="A8:B8"/>
    <mergeCell ref="A9:B9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1"/>
  <sheetViews>
    <sheetView rightToLeft="1" workbookViewId="0">
      <selection activeCell="J30" sqref="J30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21.42578125" bestFit="1" customWidth="1"/>
    <col min="11" max="11" width="1.42578125" customWidth="1"/>
    <col min="12" max="12" width="19.7109375" style="44" bestFit="1" customWidth="1"/>
    <col min="13" max="13" width="1" style="44" customWidth="1"/>
    <col min="14" max="14" width="21.85546875" style="44" bestFit="1" customWidth="1"/>
    <col min="15" max="15" width="1.140625" style="44" customWidth="1"/>
    <col min="16" max="16" width="17.5703125" style="44" bestFit="1" customWidth="1"/>
    <col min="17" max="18" width="9.140625" style="44"/>
  </cols>
  <sheetData>
    <row r="1" spans="1:16" ht="28.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</row>
    <row r="2" spans="1:16" ht="28.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</row>
    <row r="3" spans="1:16" ht="28.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</row>
    <row r="4" spans="1:16" ht="14.45" customHeight="1" x14ac:dyDescent="0.2"/>
    <row r="5" spans="1:16" ht="25.5" customHeight="1" x14ac:dyDescent="0.2">
      <c r="A5" s="1" t="s">
        <v>52</v>
      </c>
      <c r="B5" s="74" t="s">
        <v>103</v>
      </c>
      <c r="C5" s="74"/>
      <c r="D5" s="74"/>
      <c r="E5" s="74"/>
      <c r="F5" s="74"/>
      <c r="G5" s="74"/>
      <c r="H5" s="74"/>
      <c r="I5" s="74"/>
      <c r="J5" s="74"/>
    </row>
    <row r="6" spans="1:16" ht="25.5" customHeight="1" x14ac:dyDescent="0.2">
      <c r="D6" s="78" t="s">
        <v>61</v>
      </c>
      <c r="E6" s="78"/>
      <c r="F6" s="78"/>
      <c r="G6" s="78"/>
      <c r="H6" s="78"/>
      <c r="I6" s="78"/>
      <c r="J6" s="78"/>
      <c r="L6" s="78" t="s">
        <v>62</v>
      </c>
      <c r="M6" s="78"/>
      <c r="N6" s="78"/>
      <c r="O6" s="78"/>
      <c r="P6" s="78"/>
    </row>
    <row r="7" spans="1:16" ht="25.5" customHeight="1" x14ac:dyDescent="0.2">
      <c r="A7" s="70" t="s">
        <v>53</v>
      </c>
      <c r="B7" s="70"/>
      <c r="D7" s="2" t="s">
        <v>54</v>
      </c>
      <c r="F7" s="2" t="s">
        <v>48</v>
      </c>
      <c r="H7" s="2" t="s">
        <v>55</v>
      </c>
      <c r="J7" s="2" t="s">
        <v>109</v>
      </c>
      <c r="L7" s="45" t="s">
        <v>48</v>
      </c>
      <c r="M7"/>
      <c r="N7" s="45" t="s">
        <v>55</v>
      </c>
      <c r="O7"/>
      <c r="P7" s="45" t="s">
        <v>109</v>
      </c>
    </row>
    <row r="8" spans="1:16" ht="25.5" customHeight="1" x14ac:dyDescent="0.2">
      <c r="A8" s="71" t="s">
        <v>104</v>
      </c>
      <c r="B8" s="71"/>
      <c r="D8" s="40" t="s">
        <v>56</v>
      </c>
      <c r="E8" s="34"/>
      <c r="F8" s="16">
        <f>'درآمد سرمایه گذاری در سهام'!J12</f>
        <v>10568168185876</v>
      </c>
      <c r="H8" s="21">
        <f>F8/F12*100</f>
        <v>97.170576812963532</v>
      </c>
      <c r="I8" s="60"/>
      <c r="J8" s="21">
        <v>17.3845462375956</v>
      </c>
      <c r="K8" s="58"/>
      <c r="L8" s="16">
        <f>'درآمد سرمایه گذاری در سهام'!T12</f>
        <v>25853248274490</v>
      </c>
      <c r="M8" s="58"/>
      <c r="N8" s="21">
        <f>L8/L12*100</f>
        <v>94.752218632579243</v>
      </c>
      <c r="O8" s="60"/>
      <c r="P8" s="21">
        <v>42.528372194206867</v>
      </c>
    </row>
    <row r="9" spans="1:16" ht="25.5" customHeight="1" x14ac:dyDescent="0.2">
      <c r="A9" s="72" t="s">
        <v>110</v>
      </c>
      <c r="B9" s="72"/>
      <c r="D9" s="41" t="s">
        <v>57</v>
      </c>
      <c r="E9" s="34"/>
      <c r="F9" s="18">
        <f>'درآمد سرمایه گذاری در صندوق'!J16</f>
        <v>307480235841</v>
      </c>
      <c r="H9" s="22">
        <f>F9/F12*100</f>
        <v>2.827172254429771</v>
      </c>
      <c r="I9" s="60"/>
      <c r="J9" s="22">
        <v>0.50580235695611098</v>
      </c>
      <c r="K9" s="58"/>
      <c r="L9" s="18">
        <f>'درآمد سرمایه گذاری در صندوق'!T16</f>
        <v>1431763005825</v>
      </c>
      <c r="M9" s="58"/>
      <c r="N9" s="22">
        <f>L9/L12*100</f>
        <v>5.2474149444435882</v>
      </c>
      <c r="O9" s="60"/>
      <c r="P9" s="22">
        <v>2.3552378934798721</v>
      </c>
    </row>
    <row r="10" spans="1:16" ht="25.5" customHeight="1" x14ac:dyDescent="0.2">
      <c r="A10" s="72" t="s">
        <v>111</v>
      </c>
      <c r="B10" s="72"/>
      <c r="D10" s="41" t="s">
        <v>58</v>
      </c>
      <c r="E10" s="34"/>
      <c r="F10" s="18">
        <f>'درآمد سرمایه گذاری در اوراق به'!J10</f>
        <v>244774875</v>
      </c>
      <c r="H10" s="22">
        <f>F10/F12*100</f>
        <v>2.2506185911063364E-3</v>
      </c>
      <c r="I10" s="60"/>
      <c r="J10" s="22">
        <v>4.0265257492081298E-4</v>
      </c>
      <c r="K10" s="58"/>
      <c r="L10" s="18">
        <f>'درآمد سرمایه گذاری در اوراق به'!R10</f>
        <v>96736777</v>
      </c>
      <c r="M10" s="58"/>
      <c r="N10" s="22">
        <f>L10/L12*100</f>
        <v>3.5454052608002034E-4</v>
      </c>
      <c r="O10" s="60"/>
      <c r="P10" s="22">
        <v>1.591311704217619E-4</v>
      </c>
    </row>
    <row r="11" spans="1:16" ht="25.5" customHeight="1" x14ac:dyDescent="0.2">
      <c r="A11" s="72" t="s">
        <v>107</v>
      </c>
      <c r="B11" s="72"/>
      <c r="D11" s="41" t="s">
        <v>59</v>
      </c>
      <c r="E11" s="34"/>
      <c r="F11" s="18">
        <f>'درآمد سپرده بانکی'!D9</f>
        <v>34152</v>
      </c>
      <c r="H11" s="22">
        <f>F11/F12*100</f>
        <v>3.1401558727571037E-7</v>
      </c>
      <c r="I11" s="60"/>
      <c r="J11" s="22">
        <v>5.617974777311438E-8</v>
      </c>
      <c r="K11" s="58"/>
      <c r="L11" s="18">
        <f>'درآمد سپرده بانکی'!H9</f>
        <v>3242140</v>
      </c>
      <c r="M11" s="58"/>
      <c r="N11" s="22">
        <f>L11/L12*100</f>
        <v>1.1882451089155857E-5</v>
      </c>
      <c r="O11" s="60"/>
      <c r="P11" s="22">
        <v>5.3332925581261738E-6</v>
      </c>
    </row>
    <row r="12" spans="1:16" ht="25.5" customHeight="1" thickBot="1" x14ac:dyDescent="0.25">
      <c r="A12" s="69" t="s">
        <v>18</v>
      </c>
      <c r="B12" s="69"/>
      <c r="D12" s="37"/>
      <c r="E12" s="34"/>
      <c r="F12" s="20">
        <f>SUM(F8:F11)</f>
        <v>10875893230744</v>
      </c>
      <c r="H12" s="24">
        <f>SUM(H8:H11)</f>
        <v>100</v>
      </c>
      <c r="I12" s="60"/>
      <c r="J12" s="24">
        <f>SUM(J8:J11)</f>
        <v>17.890751303306377</v>
      </c>
      <c r="K12" s="58"/>
      <c r="L12" s="20">
        <f>SUM(L8:L11)</f>
        <v>27285111259232</v>
      </c>
      <c r="M12" s="58"/>
      <c r="N12" s="24">
        <f>SUM(N8:N11)</f>
        <v>100</v>
      </c>
      <c r="O12" s="60"/>
      <c r="P12" s="24">
        <f>SUM(P8:P11)</f>
        <v>44.883774552149717</v>
      </c>
    </row>
    <row r="13" spans="1:16" ht="13.5" thickTop="1" x14ac:dyDescent="0.2"/>
    <row r="16" spans="1:16" x14ac:dyDescent="0.2">
      <c r="J16" s="44"/>
    </row>
    <row r="18" spans="10:10" x14ac:dyDescent="0.2">
      <c r="J18" s="62"/>
    </row>
    <row r="19" spans="10:10" x14ac:dyDescent="0.2">
      <c r="J19" s="62"/>
    </row>
    <row r="20" spans="10:10" x14ac:dyDescent="0.2">
      <c r="J20" s="62"/>
    </row>
    <row r="21" spans="10:10" x14ac:dyDescent="0.2">
      <c r="J21" s="62"/>
    </row>
  </sheetData>
  <mergeCells count="12">
    <mergeCell ref="A1:J1"/>
    <mergeCell ref="A2:J2"/>
    <mergeCell ref="A3:J3"/>
    <mergeCell ref="B5:J5"/>
    <mergeCell ref="A7:B7"/>
    <mergeCell ref="D6:J6"/>
    <mergeCell ref="L6:P6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3"/>
  <sheetViews>
    <sheetView rightToLeft="1" workbookViewId="0">
      <selection activeCell="D9" sqref="D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9.28515625" customWidth="1"/>
    <col min="5" max="5" width="1.28515625" customWidth="1"/>
    <col min="6" max="6" width="22.28515625" customWidth="1"/>
    <col min="7" max="7" width="1.28515625" customWidth="1"/>
    <col min="8" max="8" width="18.7109375" bestFit="1" customWidth="1"/>
    <col min="9" max="9" width="1.28515625" customWidth="1"/>
    <col min="10" max="10" width="19.28515625" bestFit="1" customWidth="1"/>
    <col min="11" max="11" width="1.28515625" customWidth="1"/>
    <col min="12" max="12" width="21.42578125" bestFit="1" customWidth="1"/>
    <col min="13" max="13" width="1.28515625" customWidth="1"/>
    <col min="14" max="14" width="20.28515625" bestFit="1" customWidth="1"/>
    <col min="15" max="15" width="1.28515625" customWidth="1"/>
    <col min="16" max="16" width="19.42578125" bestFit="1" customWidth="1"/>
    <col min="17" max="17" width="1.28515625" customWidth="1"/>
    <col min="18" max="18" width="20.28515625" bestFit="1" customWidth="1"/>
    <col min="19" max="19" width="1.28515625" customWidth="1"/>
    <col min="20" max="20" width="19.7109375" bestFit="1" customWidth="1"/>
    <col min="21" max="21" width="1.28515625" customWidth="1"/>
    <col min="22" max="22" width="21.42578125" bestFit="1" customWidth="1"/>
  </cols>
  <sheetData>
    <row r="1" spans="1:22" ht="29.2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9.2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2" ht="29.2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2" ht="14.45" customHeight="1" x14ac:dyDescent="0.2"/>
    <row r="5" spans="1:22" ht="27" customHeight="1" x14ac:dyDescent="0.2">
      <c r="A5" s="1" t="s">
        <v>60</v>
      </c>
      <c r="B5" s="74" t="s">
        <v>104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</row>
    <row r="6" spans="1:22" ht="27" customHeight="1" x14ac:dyDescent="0.2">
      <c r="D6" s="70" t="s">
        <v>61</v>
      </c>
      <c r="E6" s="70"/>
      <c r="F6" s="70"/>
      <c r="G6" s="70"/>
      <c r="H6" s="70"/>
      <c r="I6" s="70"/>
      <c r="J6" s="70"/>
      <c r="K6" s="70"/>
      <c r="L6" s="70"/>
      <c r="N6" s="70" t="s">
        <v>62</v>
      </c>
      <c r="O6" s="70"/>
      <c r="P6" s="70"/>
      <c r="Q6" s="70"/>
      <c r="R6" s="70"/>
      <c r="S6" s="70"/>
      <c r="T6" s="70"/>
      <c r="U6" s="70"/>
      <c r="V6" s="70"/>
    </row>
    <row r="7" spans="1:22" ht="27" customHeight="1" x14ac:dyDescent="0.2">
      <c r="D7" s="3"/>
      <c r="E7" s="3"/>
      <c r="F7" s="3"/>
      <c r="G7" s="3"/>
      <c r="H7" s="3"/>
      <c r="I7" s="3"/>
      <c r="J7" s="73" t="s">
        <v>18</v>
      </c>
      <c r="K7" s="73"/>
      <c r="L7" s="73"/>
      <c r="N7" s="3"/>
      <c r="O7" s="3"/>
      <c r="P7" s="3"/>
      <c r="Q7" s="3"/>
      <c r="R7" s="3"/>
      <c r="S7" s="3"/>
      <c r="T7" s="73" t="s">
        <v>18</v>
      </c>
      <c r="U7" s="73"/>
      <c r="V7" s="73"/>
    </row>
    <row r="8" spans="1:22" ht="27" customHeight="1" x14ac:dyDescent="0.2">
      <c r="A8" s="70" t="s">
        <v>63</v>
      </c>
      <c r="B8" s="70"/>
      <c r="D8" s="2" t="s">
        <v>64</v>
      </c>
      <c r="F8" s="2" t="s">
        <v>65</v>
      </c>
      <c r="H8" s="2" t="s">
        <v>66</v>
      </c>
      <c r="J8" s="4" t="s">
        <v>48</v>
      </c>
      <c r="K8" s="3"/>
      <c r="L8" s="4" t="s">
        <v>55</v>
      </c>
      <c r="N8" s="2" t="s">
        <v>64</v>
      </c>
      <c r="P8" s="43" t="s">
        <v>65</v>
      </c>
      <c r="R8" s="2" t="s">
        <v>66</v>
      </c>
      <c r="T8" s="4" t="s">
        <v>48</v>
      </c>
      <c r="U8" s="3"/>
      <c r="V8" s="4" t="s">
        <v>55</v>
      </c>
    </row>
    <row r="9" spans="1:22" ht="27" customHeight="1" x14ac:dyDescent="0.2">
      <c r="A9" s="81" t="s">
        <v>15</v>
      </c>
      <c r="B9" s="81"/>
      <c r="D9" s="16">
        <v>645765232141</v>
      </c>
      <c r="E9" s="57"/>
      <c r="F9" s="16">
        <v>7278277694595</v>
      </c>
      <c r="G9" s="57"/>
      <c r="H9" s="16">
        <v>967608592322</v>
      </c>
      <c r="I9" s="57"/>
      <c r="J9" s="16">
        <f>SUM(D9:H9)</f>
        <v>8891651519058</v>
      </c>
      <c r="K9" s="60"/>
      <c r="L9" s="21">
        <v>81.755597728038182</v>
      </c>
      <c r="M9" s="60"/>
      <c r="N9" s="16">
        <v>645765232141</v>
      </c>
      <c r="O9" s="61"/>
      <c r="P9" s="16">
        <v>16127523216174</v>
      </c>
      <c r="Q9" s="57"/>
      <c r="R9" s="16">
        <v>3205549054775</v>
      </c>
      <c r="S9" s="57"/>
      <c r="T9" s="16">
        <f>SUM(N9:R9)</f>
        <v>19978837503090</v>
      </c>
      <c r="U9" s="60"/>
      <c r="V9" s="21">
        <f>T9/T12*100</f>
        <v>77.277861918819625</v>
      </c>
    </row>
    <row r="10" spans="1:22" ht="27" customHeight="1" x14ac:dyDescent="0.2">
      <c r="A10" s="79" t="s">
        <v>16</v>
      </c>
      <c r="B10" s="79"/>
      <c r="D10" s="18">
        <v>0</v>
      </c>
      <c r="E10" s="57"/>
      <c r="F10" s="18">
        <v>1632705871649</v>
      </c>
      <c r="G10" s="57"/>
      <c r="H10" s="18">
        <v>18500430645</v>
      </c>
      <c r="I10" s="57"/>
      <c r="J10" s="18">
        <f>SUM(D10:H10)</f>
        <v>1651206302294</v>
      </c>
      <c r="K10" s="60"/>
      <c r="L10" s="22">
        <v>15.182259215513133</v>
      </c>
      <c r="M10" s="60"/>
      <c r="N10" s="18">
        <v>1494690820800</v>
      </c>
      <c r="O10" s="61"/>
      <c r="P10" s="18">
        <v>4004828420946</v>
      </c>
      <c r="Q10" s="57"/>
      <c r="R10" s="18">
        <v>25521064731</v>
      </c>
      <c r="S10" s="57"/>
      <c r="T10" s="18">
        <f>SUM(N10:R10)</f>
        <v>5525040306477</v>
      </c>
      <c r="U10" s="60"/>
      <c r="V10" s="22">
        <f>T10/T12*100</f>
        <v>21.370778046210486</v>
      </c>
    </row>
    <row r="11" spans="1:22" ht="27" customHeight="1" x14ac:dyDescent="0.2">
      <c r="A11" s="80" t="s">
        <v>17</v>
      </c>
      <c r="B11" s="80"/>
      <c r="D11" s="19">
        <v>0</v>
      </c>
      <c r="E11" s="57"/>
      <c r="F11" s="19">
        <v>21065499972</v>
      </c>
      <c r="G11" s="57"/>
      <c r="H11" s="19">
        <v>4244864552</v>
      </c>
      <c r="I11" s="57"/>
      <c r="J11" s="19">
        <f>SUM(D11:H11)</f>
        <v>25310364524</v>
      </c>
      <c r="K11" s="60"/>
      <c r="L11" s="23">
        <v>0.23271986941222081</v>
      </c>
      <c r="M11" s="60"/>
      <c r="N11" s="19">
        <v>73233546373</v>
      </c>
      <c r="O11" s="61"/>
      <c r="P11" s="18">
        <v>123756068247</v>
      </c>
      <c r="Q11" s="57"/>
      <c r="R11" s="19">
        <v>152380850303</v>
      </c>
      <c r="S11" s="57"/>
      <c r="T11" s="19">
        <f>SUM(N11:R11)</f>
        <v>349370464923</v>
      </c>
      <c r="U11" s="60"/>
      <c r="V11" s="23">
        <f>T11/T12*100</f>
        <v>1.3513600349698878</v>
      </c>
    </row>
    <row r="12" spans="1:22" ht="27" customHeight="1" thickBot="1" x14ac:dyDescent="0.25">
      <c r="A12" s="69" t="s">
        <v>18</v>
      </c>
      <c r="B12" s="69"/>
      <c r="D12" s="20">
        <f>SUM(D9:D11)</f>
        <v>645765232141</v>
      </c>
      <c r="E12" s="57"/>
      <c r="F12" s="20">
        <f>SUM(F9:F11)</f>
        <v>8932049066216</v>
      </c>
      <c r="G12" s="57"/>
      <c r="H12" s="20">
        <f>SUM(H9:H11)</f>
        <v>990353887519</v>
      </c>
      <c r="I12" s="57"/>
      <c r="J12" s="20">
        <f>SUM(J9:J11)</f>
        <v>10568168185876</v>
      </c>
      <c r="K12" s="60"/>
      <c r="L12" s="24">
        <f>SUM(L9:L11)</f>
        <v>97.170576812963532</v>
      </c>
      <c r="M12" s="60"/>
      <c r="N12" s="20">
        <f>SUM(N9:N11)</f>
        <v>2213689599314</v>
      </c>
      <c r="O12" s="57"/>
      <c r="P12" s="20">
        <f>SUM(P9:P11)</f>
        <v>20256107705367</v>
      </c>
      <c r="Q12" s="57"/>
      <c r="R12" s="20">
        <f>SUM(R9:R11)</f>
        <v>3383450969809</v>
      </c>
      <c r="S12" s="57"/>
      <c r="T12" s="20">
        <f>SUM(T9:T11)</f>
        <v>25853248274490</v>
      </c>
      <c r="U12" s="60"/>
      <c r="V12" s="24">
        <f>SUM(V9:V11)</f>
        <v>100</v>
      </c>
    </row>
    <row r="15" spans="1:22" x14ac:dyDescent="0.2">
      <c r="H15" s="44"/>
      <c r="L15" s="44"/>
      <c r="N15" s="44"/>
      <c r="V15" s="44"/>
    </row>
    <row r="16" spans="1:22" x14ac:dyDescent="0.2">
      <c r="H16" s="44"/>
      <c r="N16" s="44"/>
      <c r="R16" s="44"/>
    </row>
    <row r="17" spans="8:18" x14ac:dyDescent="0.2">
      <c r="H17" s="44"/>
      <c r="N17" s="44"/>
      <c r="R17" s="44"/>
    </row>
    <row r="18" spans="8:18" x14ac:dyDescent="0.2">
      <c r="H18" s="44"/>
      <c r="R18" s="44"/>
    </row>
    <row r="19" spans="8:18" x14ac:dyDescent="0.2">
      <c r="H19" s="44"/>
      <c r="R19" s="44"/>
    </row>
    <row r="20" spans="8:18" x14ac:dyDescent="0.2">
      <c r="H20" s="44"/>
      <c r="R20" s="44"/>
    </row>
    <row r="21" spans="8:18" x14ac:dyDescent="0.2">
      <c r="H21" s="44"/>
      <c r="R21" s="44"/>
    </row>
    <row r="22" spans="8:18" x14ac:dyDescent="0.2">
      <c r="H22" s="44"/>
      <c r="R22" s="44"/>
    </row>
    <row r="23" spans="8:18" x14ac:dyDescent="0.2">
      <c r="R23" s="44"/>
    </row>
  </sheetData>
  <mergeCells count="13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42"/>
  <sheetViews>
    <sheetView rightToLeft="1" workbookViewId="0">
      <selection activeCell="F21" sqref="F21"/>
    </sheetView>
  </sheetViews>
  <sheetFormatPr defaultRowHeight="12.75" x14ac:dyDescent="0.2"/>
  <cols>
    <col min="1" max="1" width="6.42578125" bestFit="1" customWidth="1"/>
    <col min="2" max="2" width="23.140625" customWidth="1"/>
    <col min="3" max="3" width="1.28515625" customWidth="1"/>
    <col min="4" max="4" width="16.42578125" bestFit="1" customWidth="1"/>
    <col min="5" max="5" width="1.28515625" customWidth="1"/>
    <col min="6" max="6" width="16.85546875" bestFit="1" customWidth="1"/>
    <col min="7" max="7" width="1.28515625" customWidth="1"/>
    <col min="8" max="8" width="18.7109375" customWidth="1"/>
    <col min="9" max="9" width="1.28515625" customWidth="1"/>
    <col min="10" max="10" width="19.28515625" customWidth="1"/>
    <col min="11" max="11" width="1.28515625" customWidth="1"/>
    <col min="12" max="12" width="18.7109375" customWidth="1"/>
    <col min="13" max="13" width="1.28515625" customWidth="1"/>
    <col min="14" max="14" width="16.42578125" bestFit="1" customWidth="1"/>
    <col min="15" max="15" width="1.28515625" customWidth="1"/>
    <col min="16" max="16" width="20.5703125" customWidth="1"/>
    <col min="17" max="17" width="1.28515625" customWidth="1"/>
    <col min="18" max="18" width="19.5703125" customWidth="1"/>
    <col min="19" max="19" width="1.28515625" customWidth="1"/>
    <col min="20" max="20" width="21" customWidth="1"/>
    <col min="21" max="21" width="1.28515625" customWidth="1"/>
    <col min="22" max="22" width="17.28515625" bestFit="1" customWidth="1"/>
  </cols>
  <sheetData>
    <row r="1" spans="1:22" ht="26.25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ht="26.25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spans="1:22" ht="26.25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1:22" ht="14.45" customHeight="1" x14ac:dyDescent="0.2"/>
    <row r="5" spans="1:22" ht="24.75" customHeight="1" x14ac:dyDescent="0.2">
      <c r="A5" s="1" t="s">
        <v>67</v>
      </c>
      <c r="B5" s="74" t="s">
        <v>105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</row>
    <row r="6" spans="1:22" ht="24.75" customHeight="1" x14ac:dyDescent="0.2">
      <c r="A6" s="58"/>
      <c r="B6" s="58"/>
      <c r="C6" s="58"/>
      <c r="D6" s="70" t="s">
        <v>61</v>
      </c>
      <c r="E6" s="70"/>
      <c r="F6" s="70"/>
      <c r="G6" s="70"/>
      <c r="H6" s="70"/>
      <c r="I6" s="70"/>
      <c r="J6" s="70"/>
      <c r="K6" s="70"/>
      <c r="L6" s="70"/>
      <c r="M6" s="58"/>
      <c r="N6" s="70" t="s">
        <v>62</v>
      </c>
      <c r="O6" s="70"/>
      <c r="P6" s="70"/>
      <c r="Q6" s="70"/>
      <c r="R6" s="70"/>
      <c r="S6" s="70"/>
      <c r="T6" s="70"/>
      <c r="U6" s="70"/>
      <c r="V6" s="70"/>
    </row>
    <row r="7" spans="1:22" ht="24.75" customHeight="1" x14ac:dyDescent="0.2">
      <c r="A7" s="58"/>
      <c r="B7" s="58"/>
      <c r="C7" s="58"/>
      <c r="D7" s="59"/>
      <c r="E7" s="59"/>
      <c r="F7" s="59"/>
      <c r="G7" s="59"/>
      <c r="H7" s="59"/>
      <c r="I7" s="59"/>
      <c r="J7" s="73" t="s">
        <v>18</v>
      </c>
      <c r="K7" s="73"/>
      <c r="L7" s="73"/>
      <c r="M7" s="58"/>
      <c r="N7" s="59"/>
      <c r="O7" s="59"/>
      <c r="P7" s="59"/>
      <c r="Q7" s="59"/>
      <c r="R7" s="59"/>
      <c r="S7" s="59"/>
      <c r="T7" s="73" t="s">
        <v>18</v>
      </c>
      <c r="U7" s="73"/>
      <c r="V7" s="73"/>
    </row>
    <row r="8" spans="1:22" ht="24.75" customHeight="1" x14ac:dyDescent="0.2">
      <c r="A8" s="70" t="s">
        <v>24</v>
      </c>
      <c r="B8" s="70"/>
      <c r="C8" s="58"/>
      <c r="D8" s="45" t="s">
        <v>68</v>
      </c>
      <c r="E8" s="58"/>
      <c r="F8" s="45" t="s">
        <v>65</v>
      </c>
      <c r="G8" s="58"/>
      <c r="H8" s="45" t="s">
        <v>66</v>
      </c>
      <c r="I8" s="58"/>
      <c r="J8" s="46" t="s">
        <v>48</v>
      </c>
      <c r="K8" s="59"/>
      <c r="L8" s="46" t="s">
        <v>55</v>
      </c>
      <c r="M8" s="58"/>
      <c r="N8" s="45" t="s">
        <v>68</v>
      </c>
      <c r="O8" s="58"/>
      <c r="P8" s="45" t="s">
        <v>65</v>
      </c>
      <c r="Q8" s="58"/>
      <c r="R8" s="45" t="s">
        <v>66</v>
      </c>
      <c r="S8" s="58"/>
      <c r="T8" s="46" t="s">
        <v>48</v>
      </c>
      <c r="U8" s="59"/>
      <c r="V8" s="46" t="s">
        <v>55</v>
      </c>
    </row>
    <row r="9" spans="1:22" ht="24.75" customHeight="1" x14ac:dyDescent="0.2">
      <c r="A9" s="81" t="s">
        <v>69</v>
      </c>
      <c r="B9" s="81"/>
      <c r="C9" s="58"/>
      <c r="D9" s="16">
        <v>0</v>
      </c>
      <c r="E9" s="57"/>
      <c r="F9" s="16">
        <v>61857304047</v>
      </c>
      <c r="G9" s="57"/>
      <c r="H9" s="16">
        <v>50403298282</v>
      </c>
      <c r="I9" s="57"/>
      <c r="J9" s="16">
        <f t="shared" ref="J9:J15" si="0">SUM(F9:H9)</f>
        <v>112260602329</v>
      </c>
      <c r="K9" s="60"/>
      <c r="L9" s="21">
        <v>1.0321966200593204</v>
      </c>
      <c r="M9" s="60"/>
      <c r="N9" s="16">
        <v>0</v>
      </c>
      <c r="O9" s="57"/>
      <c r="P9" s="16">
        <v>162785931758</v>
      </c>
      <c r="Q9" s="57"/>
      <c r="R9" s="16">
        <v>99850295482</v>
      </c>
      <c r="S9" s="57"/>
      <c r="T9" s="16">
        <f t="shared" ref="T9:T15" si="1">SUM(P9:R9)</f>
        <v>262636227240</v>
      </c>
      <c r="U9" s="60"/>
      <c r="V9" s="21">
        <v>0.96256242001262227</v>
      </c>
    </row>
    <row r="10" spans="1:22" ht="24.75" customHeight="1" x14ac:dyDescent="0.2">
      <c r="A10" s="79" t="s">
        <v>29</v>
      </c>
      <c r="B10" s="79"/>
      <c r="C10" s="58"/>
      <c r="D10" s="18">
        <v>0</v>
      </c>
      <c r="E10" s="57"/>
      <c r="F10" s="18">
        <v>26218288887</v>
      </c>
      <c r="G10" s="57"/>
      <c r="H10" s="18">
        <v>5804014411</v>
      </c>
      <c r="I10" s="57"/>
      <c r="J10" s="18">
        <f t="shared" si="0"/>
        <v>32022303298</v>
      </c>
      <c r="K10" s="60"/>
      <c r="L10" s="22">
        <v>0.29443377770093659</v>
      </c>
      <c r="M10" s="60"/>
      <c r="N10" s="18">
        <v>0</v>
      </c>
      <c r="O10" s="57"/>
      <c r="P10" s="18">
        <v>51153939301</v>
      </c>
      <c r="Q10" s="57"/>
      <c r="R10" s="18">
        <v>284096927480</v>
      </c>
      <c r="S10" s="57"/>
      <c r="T10" s="18">
        <f t="shared" si="1"/>
        <v>335250866781</v>
      </c>
      <c r="U10" s="60"/>
      <c r="V10" s="22">
        <v>1.2286952528645705</v>
      </c>
    </row>
    <row r="11" spans="1:22" ht="24.75" customHeight="1" x14ac:dyDescent="0.2">
      <c r="A11" s="79" t="s">
        <v>28</v>
      </c>
      <c r="B11" s="79"/>
      <c r="C11" s="58"/>
      <c r="D11" s="18">
        <v>0</v>
      </c>
      <c r="E11" s="57"/>
      <c r="F11" s="18">
        <v>11024954153</v>
      </c>
      <c r="G11" s="57"/>
      <c r="H11" s="18">
        <v>15353525072</v>
      </c>
      <c r="I11" s="57"/>
      <c r="J11" s="18">
        <f t="shared" si="0"/>
        <v>26378479225</v>
      </c>
      <c r="K11" s="60"/>
      <c r="L11" s="22">
        <v>0.24254080713511655</v>
      </c>
      <c r="M11" s="60"/>
      <c r="N11" s="18">
        <v>0</v>
      </c>
      <c r="O11" s="57"/>
      <c r="P11" s="18">
        <v>51964212276</v>
      </c>
      <c r="Q11" s="57"/>
      <c r="R11" s="18">
        <v>201420694919</v>
      </c>
      <c r="S11" s="57"/>
      <c r="T11" s="18">
        <f t="shared" si="1"/>
        <v>253384907195</v>
      </c>
      <c r="U11" s="60"/>
      <c r="V11" s="22">
        <v>0.92865630925095255</v>
      </c>
    </row>
    <row r="12" spans="1:22" ht="24.75" customHeight="1" x14ac:dyDescent="0.2">
      <c r="A12" s="79" t="s">
        <v>31</v>
      </c>
      <c r="B12" s="79"/>
      <c r="C12" s="58"/>
      <c r="D12" s="18">
        <v>0</v>
      </c>
      <c r="E12" s="57"/>
      <c r="F12" s="18">
        <v>69151260057</v>
      </c>
      <c r="G12" s="57"/>
      <c r="H12" s="18">
        <v>0</v>
      </c>
      <c r="I12" s="57"/>
      <c r="J12" s="18">
        <f t="shared" si="0"/>
        <v>69151260057</v>
      </c>
      <c r="K12" s="60"/>
      <c r="L12" s="22">
        <v>0.6358214317654669</v>
      </c>
      <c r="M12" s="60"/>
      <c r="N12" s="18">
        <v>0</v>
      </c>
      <c r="O12" s="57"/>
      <c r="P12" s="18">
        <v>235164718164</v>
      </c>
      <c r="Q12" s="57"/>
      <c r="R12" s="18">
        <v>43763468216</v>
      </c>
      <c r="S12" s="57"/>
      <c r="T12" s="18">
        <f t="shared" si="1"/>
        <v>278928186380</v>
      </c>
      <c r="U12" s="60"/>
      <c r="V12" s="22">
        <v>1.0222724904067373</v>
      </c>
    </row>
    <row r="13" spans="1:22" ht="24.75" customHeight="1" x14ac:dyDescent="0.2">
      <c r="A13" s="79" t="s">
        <v>30</v>
      </c>
      <c r="B13" s="79"/>
      <c r="C13" s="58"/>
      <c r="D13" s="18">
        <v>0</v>
      </c>
      <c r="E13" s="57"/>
      <c r="F13" s="18">
        <v>54133404730</v>
      </c>
      <c r="G13" s="57"/>
      <c r="H13" s="18">
        <v>0</v>
      </c>
      <c r="I13" s="57"/>
      <c r="J13" s="18">
        <f t="shared" si="0"/>
        <v>54133404730</v>
      </c>
      <c r="K13" s="60"/>
      <c r="L13" s="22">
        <v>0.49773755204745457</v>
      </c>
      <c r="M13" s="60"/>
      <c r="N13" s="18">
        <v>0</v>
      </c>
      <c r="O13" s="57"/>
      <c r="P13" s="18">
        <v>235173826148</v>
      </c>
      <c r="Q13" s="57"/>
      <c r="R13" s="18">
        <v>18428064</v>
      </c>
      <c r="S13" s="57"/>
      <c r="T13" s="18">
        <f t="shared" si="1"/>
        <v>235192254212</v>
      </c>
      <c r="U13" s="60"/>
      <c r="V13" s="22">
        <v>0.86198019123862657</v>
      </c>
    </row>
    <row r="14" spans="1:22" ht="24.75" customHeight="1" x14ac:dyDescent="0.2">
      <c r="A14" s="79" t="s">
        <v>32</v>
      </c>
      <c r="B14" s="79"/>
      <c r="C14" s="58"/>
      <c r="D14" s="18">
        <v>0</v>
      </c>
      <c r="E14" s="57"/>
      <c r="F14" s="18">
        <v>13570987452</v>
      </c>
      <c r="G14" s="57"/>
      <c r="H14" s="18">
        <v>0</v>
      </c>
      <c r="I14" s="57"/>
      <c r="J14" s="18">
        <f t="shared" si="0"/>
        <v>13570987452</v>
      </c>
      <c r="K14" s="60"/>
      <c r="L14" s="22">
        <v>0.12478044022754381</v>
      </c>
      <c r="M14" s="60"/>
      <c r="N14" s="18">
        <v>0</v>
      </c>
      <c r="O14" s="57"/>
      <c r="P14" s="18">
        <v>66407365267</v>
      </c>
      <c r="Q14" s="57"/>
      <c r="R14" s="18">
        <v>0</v>
      </c>
      <c r="S14" s="57"/>
      <c r="T14" s="18">
        <f t="shared" si="1"/>
        <v>66407365267</v>
      </c>
      <c r="U14" s="60"/>
      <c r="V14" s="22">
        <v>0.2433831573420133</v>
      </c>
    </row>
    <row r="15" spans="1:22" ht="24.75" customHeight="1" x14ac:dyDescent="0.2">
      <c r="A15" s="80" t="s">
        <v>33</v>
      </c>
      <c r="B15" s="80"/>
      <c r="C15" s="58"/>
      <c r="D15" s="19">
        <v>0</v>
      </c>
      <c r="E15" s="57"/>
      <c r="F15" s="19">
        <v>-36801250</v>
      </c>
      <c r="G15" s="57"/>
      <c r="H15" s="19">
        <v>0</v>
      </c>
      <c r="I15" s="57"/>
      <c r="J15" s="19">
        <f t="shared" si="0"/>
        <v>-36801250</v>
      </c>
      <c r="K15" s="60"/>
      <c r="L15" s="23">
        <v>-3.3837450606787994E-4</v>
      </c>
      <c r="M15" s="60"/>
      <c r="N15" s="19">
        <v>0</v>
      </c>
      <c r="O15" s="57"/>
      <c r="P15" s="18">
        <v>-36801250</v>
      </c>
      <c r="Q15" s="57"/>
      <c r="R15" s="19">
        <v>0</v>
      </c>
      <c r="S15" s="57"/>
      <c r="T15" s="19">
        <f t="shared" si="1"/>
        <v>-36801250</v>
      </c>
      <c r="U15" s="60"/>
      <c r="V15" s="23">
        <v>-1.3487667193421535E-4</v>
      </c>
    </row>
    <row r="16" spans="1:22" ht="24.75" customHeight="1" thickBot="1" x14ac:dyDescent="0.25">
      <c r="A16" s="69" t="s">
        <v>18</v>
      </c>
      <c r="B16" s="69"/>
      <c r="C16" s="58"/>
      <c r="D16" s="20">
        <f>SUM(D9:D15)</f>
        <v>0</v>
      </c>
      <c r="E16" s="57"/>
      <c r="F16" s="20">
        <f>SUM(F9:F15)</f>
        <v>235919398076</v>
      </c>
      <c r="G16" s="57"/>
      <c r="H16" s="20">
        <f>SUM(H9:H15)</f>
        <v>71560837765</v>
      </c>
      <c r="I16" s="57"/>
      <c r="J16" s="20">
        <f>SUM(J9:J15)</f>
        <v>307480235841</v>
      </c>
      <c r="K16" s="60"/>
      <c r="L16" s="24">
        <f>SUM(L9:L15)</f>
        <v>2.827172254429771</v>
      </c>
      <c r="M16" s="60"/>
      <c r="N16" s="20">
        <f>SUM(N9:N15)</f>
        <v>0</v>
      </c>
      <c r="O16" s="57"/>
      <c r="P16" s="20">
        <f>SUM(P9:P15)</f>
        <v>802613191664</v>
      </c>
      <c r="Q16" s="57"/>
      <c r="R16" s="20">
        <f>SUM(R9:R15)</f>
        <v>629149814161</v>
      </c>
      <c r="S16" s="57"/>
      <c r="T16" s="20">
        <f>SUM(T9:T15)</f>
        <v>1431763005825</v>
      </c>
      <c r="U16" s="60"/>
      <c r="V16" s="24">
        <f>SUM(V9:V15)</f>
        <v>5.2474149444435882</v>
      </c>
    </row>
    <row r="17" spans="8:22" ht="13.5" thickTop="1" x14ac:dyDescent="0.2"/>
    <row r="18" spans="8:22" x14ac:dyDescent="0.2">
      <c r="R18" s="44"/>
    </row>
    <row r="19" spans="8:22" x14ac:dyDescent="0.2">
      <c r="H19" s="44"/>
      <c r="L19" s="44"/>
      <c r="R19" s="44"/>
    </row>
    <row r="20" spans="8:22" x14ac:dyDescent="0.2">
      <c r="H20" s="44"/>
      <c r="L20" s="62"/>
      <c r="R20" s="44"/>
      <c r="T20" s="44"/>
      <c r="V20" s="62"/>
    </row>
    <row r="21" spans="8:22" x14ac:dyDescent="0.2">
      <c r="H21" s="44"/>
      <c r="L21" s="62"/>
      <c r="R21" s="44"/>
      <c r="V21" s="62"/>
    </row>
    <row r="22" spans="8:22" x14ac:dyDescent="0.2">
      <c r="H22" s="44"/>
      <c r="L22" s="62"/>
      <c r="R22" s="44"/>
      <c r="V22" s="62"/>
    </row>
    <row r="23" spans="8:22" x14ac:dyDescent="0.2">
      <c r="H23" s="44"/>
      <c r="L23" s="62"/>
      <c r="R23" s="44"/>
      <c r="V23" s="62"/>
    </row>
    <row r="24" spans="8:22" x14ac:dyDescent="0.2">
      <c r="H24" s="44"/>
      <c r="L24" s="62"/>
      <c r="R24" s="44"/>
      <c r="V24" s="62"/>
    </row>
    <row r="25" spans="8:22" x14ac:dyDescent="0.2">
      <c r="H25" s="44"/>
      <c r="L25" s="62"/>
      <c r="R25" s="44"/>
      <c r="V25" s="62"/>
    </row>
    <row r="26" spans="8:22" x14ac:dyDescent="0.2">
      <c r="H26" s="44"/>
      <c r="L26" s="62"/>
      <c r="V26" s="62"/>
    </row>
    <row r="28" spans="8:22" x14ac:dyDescent="0.2">
      <c r="J28" s="44"/>
    </row>
    <row r="29" spans="8:22" x14ac:dyDescent="0.2">
      <c r="J29" s="44"/>
    </row>
    <row r="30" spans="8:22" x14ac:dyDescent="0.2">
      <c r="J30" s="44"/>
    </row>
    <row r="31" spans="8:22" x14ac:dyDescent="0.2">
      <c r="J31" s="44"/>
    </row>
    <row r="32" spans="8:22" x14ac:dyDescent="0.2">
      <c r="J32" s="44"/>
    </row>
    <row r="33" spans="10:10" x14ac:dyDescent="0.2">
      <c r="J33" s="44"/>
    </row>
    <row r="34" spans="10:10" x14ac:dyDescent="0.2">
      <c r="J34" s="44"/>
    </row>
    <row r="35" spans="10:10" x14ac:dyDescent="0.2">
      <c r="J35" s="44"/>
    </row>
    <row r="36" spans="10:10" x14ac:dyDescent="0.2">
      <c r="J36" s="44"/>
    </row>
    <row r="37" spans="10:10" x14ac:dyDescent="0.2">
      <c r="J37" s="44"/>
    </row>
    <row r="38" spans="10:10" x14ac:dyDescent="0.2">
      <c r="J38" s="44"/>
    </row>
    <row r="39" spans="10:10" x14ac:dyDescent="0.2">
      <c r="J39" s="44"/>
    </row>
    <row r="40" spans="10:10" x14ac:dyDescent="0.2">
      <c r="J40" s="44"/>
    </row>
    <row r="41" spans="10:10" x14ac:dyDescent="0.2">
      <c r="J41" s="44"/>
    </row>
    <row r="42" spans="10:10" x14ac:dyDescent="0.2">
      <c r="J42" s="44"/>
    </row>
  </sheetData>
  <mergeCells count="17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6:B1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L24" sqref="L24"/>
    </sheetView>
  </sheetViews>
  <sheetFormatPr defaultRowHeight="12.75" x14ac:dyDescent="0.2"/>
  <cols>
    <col min="1" max="1" width="6.7109375" bestFit="1" customWidth="1"/>
    <col min="2" max="2" width="23.85546875" customWidth="1"/>
    <col min="3" max="3" width="1.28515625" customWidth="1"/>
    <col min="4" max="4" width="21.85546875" customWidth="1"/>
    <col min="5" max="5" width="1.28515625" customWidth="1"/>
    <col min="6" max="6" width="19.42578125" customWidth="1"/>
    <col min="7" max="7" width="1.28515625" customWidth="1"/>
    <col min="8" max="8" width="15.7109375" customWidth="1"/>
    <col min="9" max="9" width="1.28515625" customWidth="1"/>
    <col min="10" max="10" width="17.42578125" customWidth="1"/>
    <col min="11" max="11" width="1.28515625" customWidth="1"/>
    <col min="12" max="12" width="18.7109375" customWidth="1"/>
    <col min="13" max="13" width="1.28515625" customWidth="1"/>
    <col min="14" max="14" width="19.140625" customWidth="1"/>
    <col min="15" max="15" width="1.28515625" customWidth="1"/>
    <col min="16" max="16" width="11.28515625" bestFit="1" customWidth="1"/>
    <col min="17" max="17" width="1.28515625" customWidth="1"/>
    <col min="18" max="18" width="16.5703125" customWidth="1"/>
  </cols>
  <sheetData>
    <row r="1" spans="1:18" ht="27" customHeight="1" x14ac:dyDescent="0.2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ht="27" customHeight="1" x14ac:dyDescent="0.2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18" ht="27" customHeight="1" x14ac:dyDescent="0.2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18" ht="14.45" customHeight="1" x14ac:dyDescent="0.2"/>
    <row r="5" spans="1:18" ht="24.75" customHeight="1" x14ac:dyDescent="0.2">
      <c r="A5" s="1" t="s">
        <v>70</v>
      </c>
      <c r="B5" s="74" t="s">
        <v>106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18" ht="24.75" customHeight="1" x14ac:dyDescent="0.2">
      <c r="D6" s="70" t="s">
        <v>61</v>
      </c>
      <c r="E6" s="70"/>
      <c r="F6" s="70"/>
      <c r="G6" s="70"/>
      <c r="H6" s="70"/>
      <c r="I6" s="70"/>
      <c r="J6" s="70"/>
      <c r="L6" s="70" t="s">
        <v>62</v>
      </c>
      <c r="M6" s="70"/>
      <c r="N6" s="70"/>
      <c r="O6" s="70"/>
      <c r="P6" s="70"/>
      <c r="Q6" s="70"/>
      <c r="R6" s="70"/>
    </row>
    <row r="7" spans="1:18" ht="24.7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4.75" customHeight="1" x14ac:dyDescent="0.2">
      <c r="A8" s="70" t="s">
        <v>71</v>
      </c>
      <c r="B8" s="70"/>
      <c r="D8" s="2" t="s">
        <v>72</v>
      </c>
      <c r="F8" s="2" t="s">
        <v>65</v>
      </c>
      <c r="H8" s="2" t="s">
        <v>66</v>
      </c>
      <c r="J8" s="2" t="s">
        <v>18</v>
      </c>
      <c r="L8" s="2" t="s">
        <v>72</v>
      </c>
      <c r="N8" s="2" t="s">
        <v>65</v>
      </c>
      <c r="P8" s="2" t="s">
        <v>66</v>
      </c>
      <c r="R8" s="2" t="s">
        <v>18</v>
      </c>
    </row>
    <row r="9" spans="1:18" ht="24.75" customHeight="1" x14ac:dyDescent="0.2">
      <c r="A9" s="82" t="s">
        <v>43</v>
      </c>
      <c r="B9" s="82"/>
      <c r="D9" s="38">
        <v>200806775</v>
      </c>
      <c r="E9" s="17"/>
      <c r="F9" s="38">
        <v>43968100</v>
      </c>
      <c r="G9" s="17"/>
      <c r="H9" s="38">
        <v>0</v>
      </c>
      <c r="I9" s="17"/>
      <c r="J9" s="38">
        <f>SUM(D9:H9)</f>
        <v>244774875</v>
      </c>
      <c r="K9" s="17"/>
      <c r="L9" s="38">
        <v>279638530</v>
      </c>
      <c r="M9" s="17"/>
      <c r="N9" s="38">
        <v>-182901753</v>
      </c>
      <c r="O9" s="17"/>
      <c r="P9" s="38">
        <v>0</v>
      </c>
      <c r="Q9" s="17"/>
      <c r="R9" s="38">
        <f>SUM(L9:P9)</f>
        <v>96736777</v>
      </c>
    </row>
    <row r="10" spans="1:18" ht="24.75" customHeight="1" x14ac:dyDescent="0.2">
      <c r="A10" s="69" t="s">
        <v>18</v>
      </c>
      <c r="B10" s="69"/>
      <c r="D10" s="20">
        <f>SUM(D9)</f>
        <v>200806775</v>
      </c>
      <c r="E10" s="57"/>
      <c r="F10" s="20">
        <f>SUM(F9)</f>
        <v>43968100</v>
      </c>
      <c r="G10" s="57"/>
      <c r="H10" s="20">
        <v>0</v>
      </c>
      <c r="I10" s="57"/>
      <c r="J10" s="20">
        <f>SUM(J9)</f>
        <v>244774875</v>
      </c>
      <c r="K10" s="57"/>
      <c r="L10" s="20">
        <f>SUM(L9)</f>
        <v>279638530</v>
      </c>
      <c r="M10" s="57"/>
      <c r="N10" s="20">
        <f>SUM(N9)</f>
        <v>-182901753</v>
      </c>
      <c r="O10" s="17"/>
      <c r="P10" s="20">
        <v>0</v>
      </c>
      <c r="Q10" s="17"/>
      <c r="R10" s="20">
        <f>SUM(R9)</f>
        <v>96736777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2026-08-23T06:24:27Z</dcterms:created>
  <dcterms:modified xsi:type="dcterms:W3CDTF">2026-08-31T11:19:22Z</dcterms:modified>
</cp:coreProperties>
</file>