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 صنعت مس\گزارش پرتفوی\1405\"/>
    </mc:Choice>
  </mc:AlternateContent>
  <xr:revisionPtr revIDLastSave="0" documentId="13_ncr:1_{D908577A-DE4D-4995-981C-D74B05B2FA76}" xr6:coauthVersionLast="47" xr6:coauthVersionMax="47" xr10:uidLastSave="{00000000-0000-0000-0000-000000000000}"/>
  <bookViews>
    <workbookView xWindow="-120" yWindow="-120" windowWidth="29040" windowHeight="15720" tabRatio="954" activeTab="5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‌گذاری در سهام" sheetId="9" r:id="rId7"/>
    <sheet name="درآمد سرمایه‌گذاری در صندوق" sheetId="10" r:id="rId8"/>
    <sheet name="درآمد سرمایه‌گذاری در اوراق به" sheetId="11" r:id="rId9"/>
    <sheet name="درآمد سپرده بانکی" sheetId="13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3">اوراق!$A$1:$AM$10</definedName>
    <definedName name="_xlnm.Print_Area" localSheetId="5">درآمد!$A$1:$J$12</definedName>
    <definedName name="_xlnm.Print_Area" localSheetId="9">'درآمد سپرده بانکی'!$A$1:$J$9</definedName>
    <definedName name="_xlnm.Print_Area" localSheetId="8">'درآمد سرمایه‌گذاری در اوراق به'!$A$1:$R$10</definedName>
    <definedName name="_xlnm.Print_Area" localSheetId="6">'درآمد سرمایه‌گذاری در سهام'!$A$1:$V$12</definedName>
    <definedName name="_xlnm.Print_Area" localSheetId="7">'درآمد سرمایه‌گذاری در صندوق'!$A$1:$V$15</definedName>
    <definedName name="_xlnm.Print_Area" localSheetId="10">'درآمد سود سهام'!$A$1:$S$10</definedName>
    <definedName name="_xlnm.Print_Area" localSheetId="13">'درآمد ناشی از تغییر قیمت اوراق'!$A$1:$Q$18</definedName>
    <definedName name="_xlnm.Print_Area" localSheetId="12">'درآمد ناشی از فروش'!$A$1:$Q$16</definedName>
    <definedName name="_xlnm.Print_Area" localSheetId="4">سپرده!$A$1:$M$14</definedName>
    <definedName name="_xlnm.Print_Area" localSheetId="1">سهام!$A$1:$AB$12</definedName>
    <definedName name="_xlnm.Print_Area" localSheetId="11">'سود سپرده بانکی'!$A$1:$M$9</definedName>
    <definedName name="_xlnm.Print_Area" localSheetId="0">'صورت وضعیت'!$A$20:$C$22</definedName>
    <definedName name="_xlnm.Print_Area" localSheetId="2">'واحدهای صندوق'!$A$1:$AA$15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10" l="1"/>
  <c r="L15" i="10"/>
  <c r="V12" i="9"/>
  <c r="L12" i="8"/>
  <c r="N9" i="8" s="1"/>
  <c r="H11" i="8"/>
  <c r="H10" i="8"/>
  <c r="H9" i="8"/>
  <c r="H8" i="8"/>
  <c r="F12" i="8"/>
  <c r="H12" i="8" s="1"/>
  <c r="L11" i="8"/>
  <c r="L10" i="8"/>
  <c r="L9" i="8"/>
  <c r="L8" i="8"/>
  <c r="F10" i="8"/>
  <c r="F11" i="8"/>
  <c r="F9" i="8"/>
  <c r="F8" i="8"/>
  <c r="P12" i="9"/>
  <c r="T12" i="9"/>
  <c r="T11" i="9"/>
  <c r="T10" i="9"/>
  <c r="T9" i="9"/>
  <c r="J11" i="9"/>
  <c r="J10" i="9"/>
  <c r="J9" i="9"/>
  <c r="R12" i="9"/>
  <c r="N12" i="9"/>
  <c r="H12" i="9"/>
  <c r="F12" i="9"/>
  <c r="D12" i="9"/>
  <c r="T15" i="10"/>
  <c r="T11" i="10"/>
  <c r="T12" i="10"/>
  <c r="T13" i="10"/>
  <c r="T14" i="10"/>
  <c r="T10" i="10"/>
  <c r="T9" i="10"/>
  <c r="R15" i="10"/>
  <c r="J15" i="10"/>
  <c r="J14" i="10"/>
  <c r="J13" i="10"/>
  <c r="J11" i="10"/>
  <c r="J12" i="10"/>
  <c r="J10" i="10"/>
  <c r="J9" i="10"/>
  <c r="H15" i="10"/>
  <c r="P15" i="10"/>
  <c r="N15" i="10"/>
  <c r="F15" i="10"/>
  <c r="D15" i="10"/>
  <c r="R9" i="11"/>
  <c r="R10" i="11" s="1"/>
  <c r="J10" i="11"/>
  <c r="J9" i="11"/>
  <c r="N10" i="11"/>
  <c r="L10" i="11"/>
  <c r="F10" i="11"/>
  <c r="D10" i="11"/>
  <c r="H9" i="13"/>
  <c r="D9" i="13"/>
  <c r="M10" i="15"/>
  <c r="M9" i="15"/>
  <c r="M8" i="15"/>
  <c r="S9" i="15"/>
  <c r="S8" i="15"/>
  <c r="Q10" i="15"/>
  <c r="O10" i="15"/>
  <c r="K10" i="15"/>
  <c r="I10" i="15"/>
  <c r="M9" i="18"/>
  <c r="I9" i="18"/>
  <c r="G9" i="18"/>
  <c r="C9" i="18"/>
  <c r="Q16" i="19"/>
  <c r="O16" i="19"/>
  <c r="M16" i="19"/>
  <c r="K16" i="19"/>
  <c r="I16" i="19"/>
  <c r="G16" i="19"/>
  <c r="E16" i="19"/>
  <c r="C16" i="19"/>
  <c r="M18" i="21"/>
  <c r="O18" i="21"/>
  <c r="E18" i="21"/>
  <c r="Q18" i="21"/>
  <c r="K18" i="21"/>
  <c r="I18" i="21"/>
  <c r="G18" i="21"/>
  <c r="C18" i="21"/>
  <c r="L14" i="7"/>
  <c r="J14" i="7"/>
  <c r="H14" i="7"/>
  <c r="F14" i="7"/>
  <c r="D14" i="7"/>
  <c r="Z15" i="4"/>
  <c r="X15" i="4"/>
  <c r="V15" i="4"/>
  <c r="R15" i="4"/>
  <c r="P15" i="4"/>
  <c r="N15" i="4"/>
  <c r="L15" i="4"/>
  <c r="J15" i="4"/>
  <c r="H15" i="4"/>
  <c r="F15" i="4"/>
  <c r="D15" i="4"/>
  <c r="Y12" i="2"/>
  <c r="W12" i="2"/>
  <c r="S12" i="2"/>
  <c r="Q12" i="2"/>
  <c r="O12" i="2"/>
  <c r="M12" i="2"/>
  <c r="K12" i="2"/>
  <c r="I12" i="2"/>
  <c r="G12" i="2"/>
  <c r="E12" i="2"/>
  <c r="N10" i="8" l="1"/>
  <c r="N11" i="8"/>
  <c r="N8" i="8"/>
  <c r="L12" i="9"/>
  <c r="J12" i="8"/>
  <c r="P12" i="8"/>
  <c r="J12" i="9"/>
  <c r="S10" i="15"/>
  <c r="AA9" i="2"/>
  <c r="AA12" i="2" s="1"/>
  <c r="N12" i="8" l="1"/>
</calcChain>
</file>

<file path=xl/sharedStrings.xml><?xml version="1.0" encoding="utf-8"?>
<sst xmlns="http://schemas.openxmlformats.org/spreadsheetml/2006/main" count="313" uniqueCount="111">
  <si>
    <t>صورت وضعیت پرتفوی</t>
  </si>
  <si>
    <t>برای ماه منتهی به 1405/04/31</t>
  </si>
  <si>
    <t>-1</t>
  </si>
  <si>
    <t>-1-1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</si>
  <si>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</si>
  <si>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</si>
  <si>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</si>
  <si>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</si>
  <si>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</si>
  <si>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</si>
  <si>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</si>
  <si>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</si>
  <si>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</si>
  <si>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</si>
  <si>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</si>
  <si>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ملی‌ صنایع‌ مس‌ ایران‌</t>
  </si>
  <si>
    <t>تامین سرمایه کیمیا</t>
  </si>
  <si>
    <t>سرمایه گذاری مس سرچشمه</t>
  </si>
  <si>
    <t>جمع</t>
  </si>
  <si>
    <t>نام سهام</t>
  </si>
  <si>
    <t>نرخ سود موثر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</si>
  <si>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</si>
  <si>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</si>
  <si>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</si>
  <si>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</si>
  <si>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</si>
  <si>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</si>
  <si>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کیمیا-د</t>
  </si>
  <si>
    <t>صندوق تداوم اطمینان تمدن-ثابت</t>
  </si>
  <si>
    <t>صندوق س.اعتماد آفرین پارسیان-د</t>
  </si>
  <si>
    <t>صندوق س.پایا ثروت پویا-د</t>
  </si>
  <si>
    <t>صندوق سرمایه گذاری آرامش-ثابت</t>
  </si>
  <si>
    <t>صندوق س سپر سرمایه بیدار- 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</si>
  <si>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</si>
  <si>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</si>
  <si>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</si>
  <si>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</si>
  <si>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</si>
  <si>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</si>
  <si>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</si>
  <si>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</si>
  <si>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</si>
  <si>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دولت186-ش.خ051124</t>
  </si>
  <si>
    <t>بله</t>
  </si>
  <si>
    <t>1403/07/24</t>
  </si>
  <si>
    <t>1405/11/24</t>
  </si>
  <si>
    <t>-4-1</t>
  </si>
  <si>
    <t>سپرده های بانکی</t>
  </si>
  <si>
    <t>مبلغ</t>
  </si>
  <si>
    <t>افزایش</t>
  </si>
  <si>
    <t>کاهش</t>
  </si>
  <si>
    <t>سپرده کوتاه مدت بانک تجارت تخصصی بورس کالا</t>
  </si>
  <si>
    <t>سپرده کوتاه مدت بانک تجارت پارک ساعی</t>
  </si>
  <si>
    <t>سپرده کوتاه مدت بانک ملت بلوار کشاورز</t>
  </si>
  <si>
    <t>صورت وضعیت درآمدها</t>
  </si>
  <si>
    <t>-2</t>
  </si>
  <si>
    <t>شرح</t>
  </si>
  <si>
    <t>یادداشت</t>
  </si>
  <si>
    <t>درصد از کل درآمدها</t>
  </si>
  <si>
    <t>1-2</t>
  </si>
  <si>
    <t>2-2</t>
  </si>
  <si>
    <t>3-2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</si>
  <si>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</si>
  <si>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</si>
  <si>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</si>
  <si>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</si>
  <si>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</si>
  <si>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</si>
  <si>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</si>
  <si>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</si>
  <si>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</si>
  <si>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</si>
  <si>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</si>
  <si>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-3-2</t>
  </si>
  <si>
    <t>عنوان</t>
  </si>
  <si>
    <t>درآمد سود اوراق</t>
  </si>
  <si>
    <t>-4-2</t>
  </si>
  <si>
    <t>نام سپرده بانکی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</si>
  <si>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</si>
  <si>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</si>
  <si>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</si>
  <si>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</si>
  <si>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</si>
  <si>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</si>
  <si>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</si>
  <si>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</si>
  <si>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1405/02/19</t>
  </si>
  <si>
    <t>درآمد سود</t>
  </si>
  <si>
    <t>خالص درآمد</t>
  </si>
  <si>
    <t>سود سپرده بانکی</t>
  </si>
  <si>
    <t>خالص بهای فروش</t>
  </si>
  <si>
    <t>ارزش دفتری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</si>
  <si>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</si>
  <si>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</si>
  <si>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</si>
  <si>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سرمایه‌گذاری‌ها</t>
  </si>
  <si>
    <t>درصد به کل دارایی‌ها</t>
  </si>
  <si>
    <t>سرمایه‌گذاری مس سرچشمه</t>
  </si>
  <si>
    <t>سرمایه‌گذاری در سهام و حق تقدم سهام</t>
  </si>
  <si>
    <t>سرمایه‌گذاری در واحدهای صندوق های سرمایه‌گذاری</t>
  </si>
  <si>
    <t>سرمایه‌گذاری در سپرده‌ بانکی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</si>
  <si>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</si>
  <si>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</si>
  <si>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</si>
  <si>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</si>
  <si>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درآمد حاصل از سرمایه‌گذاری در سپرده بانکی</t>
  </si>
  <si>
    <t>درصد از کل دارایی‌ها</t>
  </si>
  <si>
    <t>سود (زیان) حاصل از فروش اوراق بهادار</t>
  </si>
  <si>
    <t>سود (زیان) ناشی از فروش</t>
  </si>
  <si>
    <t>سپرده‌های کوتاه مدت</t>
  </si>
  <si>
    <t>درآمد حاصل از سرمایه‌گذاری در واحدهای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</si>
</sst>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charset val="1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" fontId="4" fillId="0" borderId="0" xfId="0" applyNumberFormat="1" applyFont="1" applyFill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43" fontId="0" fillId="0" borderId="0" xfId="0" applyNumberFormat="1" applyAlignment="1">
      <alignment horizontal="left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0" fillId="0" borderId="0" xfId="0" applyNumberFormat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37" fontId="0" fillId="0" borderId="0" xfId="0" applyNumberFormat="1" applyAlignment="1">
      <alignment horizontal="center" vertical="center"/>
    </xf>
    <xf numFmtId="10" fontId="4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2</xdr:row>
      <xdr:rowOff>104775</xdr:rowOff>
    </xdr:from>
    <xdr:to>
      <xdr:col>2</xdr:col>
      <xdr:colOff>514350</xdr:colOff>
      <xdr:row>17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3027F6-F8AD-4D83-8A36-53AB942F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724375" y="428625"/>
          <a:ext cx="2466975" cy="243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2"/>
  <sheetViews>
    <sheetView rightToLeft="1" workbookViewId="0">
      <selection activeCell="C23" sqref="C23"/>
    </sheetView>
  </sheetViews>
  <sheetFormatPr defaultRowHeight="12.75"/>
  <cols>
    <col min="1" max="3" width="20.7109375" customWidth="1"/>
  </cols>
  <sheetData>
    <row r="20" spans="1:3" ht="25.5">
      <c r="A20" s="72" t="s">
        <v>94</v>
      </c>
      <c r="B20" s="72"/>
      <c r="C20" s="72"/>
    </row>
    <row r="21" spans="1:3" ht="25.5">
      <c r="A21" s="72" t="s">
        <v>0</v>
      </c>
      <c r="B21" s="72"/>
      <c r="C21" s="72"/>
    </row>
    <row r="22" spans="1:3" ht="25.5">
      <c r="A22" s="72" t="s">
        <v>1</v>
      </c>
      <c r="B22" s="72"/>
      <c r="C22" s="72"/>
    </row>
  </sheetData>
  <mergeCells count="3">
    <mergeCell ref="A20:C20"/>
    <mergeCell ref="A21:C21"/>
    <mergeCell ref="A22:C22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E30" sqref="E30"/>
    </sheetView>
  </sheetViews>
  <sheetFormatPr defaultRowHeight="12.75"/>
  <cols>
    <col min="1" max="1" width="5.140625" customWidth="1"/>
    <col min="2" max="2" width="23.7109375" customWidth="1"/>
    <col min="3" max="3" width="1.28515625" customWidth="1"/>
    <col min="4" max="4" width="20.85546875" customWidth="1"/>
    <col min="5" max="5" width="1.28515625" customWidth="1"/>
    <col min="6" max="6" width="24.5703125" bestFit="1" customWidth="1"/>
    <col min="7" max="7" width="1.28515625" customWidth="1"/>
    <col min="8" max="8" width="19" customWidth="1"/>
    <col min="9" max="9" width="1.28515625" customWidth="1"/>
    <col min="10" max="10" width="24.5703125" bestFit="1" customWidth="1"/>
  </cols>
  <sheetData>
    <row r="1" spans="1:10" ht="27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7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7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4.45" customHeight="1"/>
    <row r="5" spans="1:10" ht="28.5" customHeight="1">
      <c r="A5" s="40" t="s">
        <v>76</v>
      </c>
      <c r="B5" s="79" t="s">
        <v>105</v>
      </c>
      <c r="C5" s="79"/>
      <c r="D5" s="79"/>
      <c r="E5" s="79"/>
      <c r="F5" s="79"/>
      <c r="G5" s="79"/>
      <c r="H5" s="79"/>
      <c r="I5" s="79"/>
      <c r="J5" s="79"/>
    </row>
    <row r="6" spans="1:10" ht="28.5" customHeight="1">
      <c r="A6" s="16"/>
      <c r="B6" s="16"/>
      <c r="C6" s="16"/>
      <c r="D6" s="75" t="s">
        <v>64</v>
      </c>
      <c r="E6" s="75"/>
      <c r="F6" s="75"/>
      <c r="G6" s="16"/>
      <c r="H6" s="75" t="s">
        <v>65</v>
      </c>
      <c r="I6" s="75"/>
      <c r="J6" s="75"/>
    </row>
    <row r="7" spans="1:10" ht="28.5" customHeight="1">
      <c r="A7" s="75" t="s">
        <v>77</v>
      </c>
      <c r="B7" s="75"/>
      <c r="C7" s="16"/>
      <c r="D7" s="59" t="s">
        <v>89</v>
      </c>
      <c r="E7" s="17"/>
      <c r="F7" s="59" t="s">
        <v>78</v>
      </c>
      <c r="G7" s="16"/>
      <c r="H7" s="59" t="s">
        <v>89</v>
      </c>
      <c r="I7" s="17"/>
      <c r="J7" s="59" t="s">
        <v>78</v>
      </c>
    </row>
    <row r="8" spans="1:10" ht="28.5" customHeight="1">
      <c r="A8" s="87" t="s">
        <v>109</v>
      </c>
      <c r="B8" s="87"/>
      <c r="C8" s="16"/>
      <c r="D8" s="70">
        <v>811001</v>
      </c>
      <c r="E8" s="16"/>
      <c r="F8" s="18"/>
      <c r="G8" s="16"/>
      <c r="H8" s="70">
        <v>3207988</v>
      </c>
      <c r="I8" s="16"/>
      <c r="J8" s="18"/>
    </row>
    <row r="9" spans="1:10" ht="28.5" customHeight="1">
      <c r="A9" s="74" t="s">
        <v>18</v>
      </c>
      <c r="B9" s="74"/>
      <c r="C9" s="16"/>
      <c r="D9" s="28">
        <f>SUM(D8)</f>
        <v>811001</v>
      </c>
      <c r="E9" s="16"/>
      <c r="F9" s="28"/>
      <c r="G9" s="16"/>
      <c r="H9" s="28">
        <f>SUM(H8)</f>
        <v>3207988</v>
      </c>
      <c r="I9" s="16"/>
      <c r="J9" s="28"/>
    </row>
    <row r="14" spans="1:10">
      <c r="D14" s="37"/>
      <c r="E14" s="37"/>
      <c r="F14" s="37"/>
    </row>
  </sheetData>
  <mergeCells count="9"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E30" sqref="E30"/>
    </sheetView>
  </sheetViews>
  <sheetFormatPr defaultRowHeight="12.75"/>
  <cols>
    <col min="1" max="1" width="23.140625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4.1406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5.5703125" bestFit="1" customWidth="1"/>
    <col min="18" max="18" width="1.28515625" customWidth="1"/>
    <col min="19" max="19" width="20.140625" bestFit="1" customWidth="1"/>
  </cols>
  <sheetData>
    <row r="1" spans="1:19" ht="25.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5.5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5.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4.45" customHeight="1"/>
    <row r="5" spans="1:19" s="15" customFormat="1" ht="30.75" customHeight="1">
      <c r="A5" s="79" t="s">
        <v>67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s="15" customFormat="1" ht="30.75" customHeight="1">
      <c r="A6" s="75" t="s">
        <v>19</v>
      </c>
      <c r="C6" s="75" t="s">
        <v>79</v>
      </c>
      <c r="D6" s="75"/>
      <c r="E6" s="75"/>
      <c r="F6" s="75"/>
      <c r="G6" s="75"/>
      <c r="I6" s="75" t="s">
        <v>64</v>
      </c>
      <c r="J6" s="75"/>
      <c r="K6" s="75"/>
      <c r="L6" s="75"/>
      <c r="M6" s="75"/>
      <c r="O6" s="75" t="s">
        <v>65</v>
      </c>
      <c r="P6" s="75"/>
      <c r="Q6" s="75"/>
      <c r="R6" s="75"/>
      <c r="S6" s="75"/>
    </row>
    <row r="7" spans="1:19" s="15" customFormat="1" ht="30.75" customHeight="1">
      <c r="A7" s="75"/>
      <c r="C7" s="59" t="s">
        <v>80</v>
      </c>
      <c r="D7" s="35"/>
      <c r="E7" s="59" t="s">
        <v>81</v>
      </c>
      <c r="F7" s="35"/>
      <c r="G7" s="59" t="s">
        <v>82</v>
      </c>
      <c r="I7" s="59" t="s">
        <v>83</v>
      </c>
      <c r="J7" s="35"/>
      <c r="K7" s="59" t="s">
        <v>84</v>
      </c>
      <c r="L7" s="35"/>
      <c r="M7" s="59" t="s">
        <v>85</v>
      </c>
      <c r="O7" s="59" t="s">
        <v>83</v>
      </c>
      <c r="P7" s="35"/>
      <c r="Q7" s="59" t="s">
        <v>84</v>
      </c>
      <c r="R7" s="35"/>
      <c r="S7" s="59" t="s">
        <v>85</v>
      </c>
    </row>
    <row r="8" spans="1:19" s="15" customFormat="1" ht="30.75" customHeight="1">
      <c r="A8" s="55" t="s">
        <v>97</v>
      </c>
      <c r="C8" s="66" t="s">
        <v>6</v>
      </c>
      <c r="E8" s="20">
        <v>180925821</v>
      </c>
      <c r="F8" s="64"/>
      <c r="G8" s="20">
        <v>430</v>
      </c>
      <c r="H8" s="64"/>
      <c r="I8" s="20">
        <v>77798103030</v>
      </c>
      <c r="J8" s="64"/>
      <c r="K8" s="20">
        <v>5999600866</v>
      </c>
      <c r="L8" s="64"/>
      <c r="M8" s="20">
        <f>I8-K8</f>
        <v>71798502164</v>
      </c>
      <c r="N8" s="64"/>
      <c r="O8" s="20">
        <v>77798103030</v>
      </c>
      <c r="P8" s="64"/>
      <c r="Q8" s="20">
        <v>5999600866</v>
      </c>
      <c r="R8" s="64"/>
      <c r="S8" s="20">
        <f>O8-Q8</f>
        <v>71798502164</v>
      </c>
    </row>
    <row r="9" spans="1:19" s="15" customFormat="1" ht="30.75" customHeight="1">
      <c r="A9" s="52" t="s">
        <v>16</v>
      </c>
      <c r="C9" s="68" t="s">
        <v>86</v>
      </c>
      <c r="E9" s="22">
        <v>3736727052</v>
      </c>
      <c r="F9" s="64"/>
      <c r="G9" s="22">
        <v>400</v>
      </c>
      <c r="H9" s="64"/>
      <c r="I9" s="22">
        <v>0</v>
      </c>
      <c r="J9" s="64"/>
      <c r="K9" s="22">
        <v>0</v>
      </c>
      <c r="L9" s="64"/>
      <c r="M9" s="22">
        <f>I9-K9</f>
        <v>0</v>
      </c>
      <c r="N9" s="64"/>
      <c r="O9" s="22">
        <v>1494690820800</v>
      </c>
      <c r="P9" s="64"/>
      <c r="Q9" s="22">
        <v>15200245635</v>
      </c>
      <c r="R9" s="64"/>
      <c r="S9" s="22">
        <f>O9-Q9</f>
        <v>1479490575165</v>
      </c>
    </row>
    <row r="10" spans="1:19" s="15" customFormat="1" ht="30.75" customHeight="1">
      <c r="A10" s="53" t="s">
        <v>18</v>
      </c>
      <c r="C10" s="69"/>
      <c r="D10"/>
      <c r="E10"/>
      <c r="F10"/>
      <c r="G10"/>
      <c r="H10" s="64"/>
      <c r="I10" s="23">
        <f>SUM(I8:I9)</f>
        <v>77798103030</v>
      </c>
      <c r="J10" s="64"/>
      <c r="K10" s="23">
        <f>SUM(K8:K9)</f>
        <v>5999600866</v>
      </c>
      <c r="L10" s="64"/>
      <c r="M10" s="23">
        <f>SUM(M8:M9)</f>
        <v>71798502164</v>
      </c>
      <c r="N10" s="64"/>
      <c r="O10" s="23">
        <f>SUM(O8:O9)</f>
        <v>1572488923830</v>
      </c>
      <c r="P10" s="64"/>
      <c r="Q10" s="23">
        <f>SUM(Q8:Q9)</f>
        <v>21199846501</v>
      </c>
      <c r="R10" s="64"/>
      <c r="S10" s="23">
        <f>SUM(S8:S9)</f>
        <v>1551289077329</v>
      </c>
    </row>
    <row r="15" spans="1:19">
      <c r="S15" s="25"/>
    </row>
    <row r="16" spans="1:19">
      <c r="S16" s="25"/>
    </row>
    <row r="17" spans="19:19">
      <c r="S17" s="2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E30" sqref="E3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</cols>
  <sheetData>
    <row r="1" spans="1:13" ht="26.2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6.25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6.2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5" customHeight="1"/>
    <row r="5" spans="1:13" ht="23.25" customHeight="1">
      <c r="A5" s="79" t="s">
        <v>89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23.25" customHeight="1">
      <c r="A6" s="75" t="s">
        <v>56</v>
      </c>
      <c r="B6" s="15"/>
      <c r="C6" s="75" t="s">
        <v>64</v>
      </c>
      <c r="D6" s="75"/>
      <c r="E6" s="75"/>
      <c r="F6" s="75"/>
      <c r="G6" s="75"/>
      <c r="H6" s="15"/>
      <c r="I6" s="75" t="s">
        <v>65</v>
      </c>
      <c r="J6" s="75"/>
      <c r="K6" s="75"/>
      <c r="L6" s="75"/>
      <c r="M6" s="75"/>
    </row>
    <row r="7" spans="1:13" ht="23.25" customHeight="1">
      <c r="A7" s="75"/>
      <c r="B7" s="15"/>
      <c r="C7" s="59" t="s">
        <v>87</v>
      </c>
      <c r="D7" s="35"/>
      <c r="E7" s="59" t="s">
        <v>84</v>
      </c>
      <c r="F7" s="35"/>
      <c r="G7" s="59" t="s">
        <v>88</v>
      </c>
      <c r="H7" s="15"/>
      <c r="I7" s="59" t="s">
        <v>87</v>
      </c>
      <c r="J7" s="35"/>
      <c r="K7" s="59" t="s">
        <v>84</v>
      </c>
      <c r="L7" s="35"/>
      <c r="M7" s="59" t="s">
        <v>88</v>
      </c>
    </row>
    <row r="8" spans="1:13" ht="23.25" customHeight="1">
      <c r="A8" s="55" t="s">
        <v>109</v>
      </c>
      <c r="B8" s="15"/>
      <c r="C8" s="20">
        <v>811001</v>
      </c>
      <c r="D8" s="64"/>
      <c r="E8" s="20">
        <v>0</v>
      </c>
      <c r="F8" s="64"/>
      <c r="G8" s="20">
        <v>811001</v>
      </c>
      <c r="H8" s="64"/>
      <c r="I8" s="20">
        <v>3207988</v>
      </c>
      <c r="J8" s="64"/>
      <c r="K8" s="20">
        <v>0</v>
      </c>
      <c r="L8" s="64"/>
      <c r="M8" s="20">
        <v>3207988</v>
      </c>
    </row>
    <row r="9" spans="1:13" ht="23.25" customHeight="1">
      <c r="A9" s="53" t="s">
        <v>18</v>
      </c>
      <c r="B9" s="15"/>
      <c r="C9" s="23">
        <f>SUM(C8:C8)</f>
        <v>811001</v>
      </c>
      <c r="D9" s="64"/>
      <c r="E9" s="23">
        <v>0</v>
      </c>
      <c r="F9" s="64"/>
      <c r="G9" s="23">
        <f>SUM(G8:G8)</f>
        <v>811001</v>
      </c>
      <c r="H9" s="64"/>
      <c r="I9" s="23">
        <f>SUM(I8:I8)</f>
        <v>3207988</v>
      </c>
      <c r="J9" s="64"/>
      <c r="K9" s="23">
        <v>0</v>
      </c>
      <c r="L9" s="64"/>
      <c r="M9" s="23">
        <f>SUM(M8:M8)</f>
        <v>3207988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30"/>
  <sheetViews>
    <sheetView rightToLeft="1" workbookViewId="0">
      <selection activeCell="E30" sqref="E30"/>
    </sheetView>
  </sheetViews>
  <sheetFormatPr defaultRowHeight="12.75"/>
  <cols>
    <col min="1" max="1" width="40.28515625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9.140625" bestFit="1" customWidth="1"/>
    <col min="8" max="8" width="1.28515625" customWidth="1"/>
    <col min="9" max="9" width="22" bestFit="1" customWidth="1"/>
    <col min="10" max="10" width="1.28515625" customWidth="1"/>
    <col min="11" max="11" width="14.140625" bestFit="1" customWidth="1"/>
    <col min="12" max="12" width="1.28515625" customWidth="1"/>
    <col min="13" max="13" width="21.42578125" bestFit="1" customWidth="1"/>
    <col min="14" max="14" width="1.28515625" customWidth="1"/>
    <col min="15" max="15" width="19.85546875" bestFit="1" customWidth="1"/>
    <col min="16" max="16" width="1.28515625" customWidth="1"/>
    <col min="17" max="17" width="22" bestFit="1" customWidth="1"/>
  </cols>
  <sheetData>
    <row r="1" spans="1:17" ht="27.7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27.75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27.7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4.45" customHeight="1"/>
    <row r="5" spans="1:17" ht="27.75" customHeight="1">
      <c r="A5" s="79" t="s">
        <v>107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7" ht="27.75" customHeight="1">
      <c r="A6" s="75" t="s">
        <v>56</v>
      </c>
      <c r="B6" s="15"/>
      <c r="C6" s="75" t="s">
        <v>64</v>
      </c>
      <c r="D6" s="75"/>
      <c r="E6" s="75"/>
      <c r="F6" s="75"/>
      <c r="G6" s="75"/>
      <c r="H6" s="75"/>
      <c r="I6" s="75"/>
      <c r="J6" s="15"/>
      <c r="K6" s="75" t="s">
        <v>65</v>
      </c>
      <c r="L6" s="75"/>
      <c r="M6" s="75"/>
      <c r="N6" s="75"/>
      <c r="O6" s="75"/>
      <c r="P6" s="75"/>
      <c r="Q6" s="75"/>
    </row>
    <row r="7" spans="1:17" ht="27.75" customHeight="1">
      <c r="A7" s="75"/>
      <c r="B7" s="15"/>
      <c r="C7" s="59" t="s">
        <v>10</v>
      </c>
      <c r="D7" s="35"/>
      <c r="E7" s="59" t="s">
        <v>90</v>
      </c>
      <c r="F7" s="35"/>
      <c r="G7" s="59" t="s">
        <v>91</v>
      </c>
      <c r="H7" s="35"/>
      <c r="I7" s="59" t="s">
        <v>108</v>
      </c>
      <c r="J7" s="15"/>
      <c r="K7" s="59" t="s">
        <v>10</v>
      </c>
      <c r="L7" s="35"/>
      <c r="M7" s="59" t="s">
        <v>90</v>
      </c>
      <c r="N7" s="35"/>
      <c r="O7" s="59" t="s">
        <v>91</v>
      </c>
      <c r="P7" s="35"/>
      <c r="Q7" s="59" t="s">
        <v>108</v>
      </c>
    </row>
    <row r="8" spans="1:17" ht="27.75" customHeight="1">
      <c r="A8" s="55" t="s">
        <v>15</v>
      </c>
      <c r="B8" s="39"/>
      <c r="C8" s="20">
        <v>66228000</v>
      </c>
      <c r="D8" s="32"/>
      <c r="E8" s="20">
        <v>1353333289592</v>
      </c>
      <c r="F8" s="32"/>
      <c r="G8" s="20">
        <v>-949812464591</v>
      </c>
      <c r="H8" s="32"/>
      <c r="I8" s="20">
        <v>403520825001</v>
      </c>
      <c r="J8" s="32"/>
      <c r="K8" s="20">
        <v>491798010</v>
      </c>
      <c r="L8" s="32"/>
      <c r="M8" s="20">
        <v>9015198508975</v>
      </c>
      <c r="N8" s="32"/>
      <c r="O8" s="20">
        <v>-6777258046522</v>
      </c>
      <c r="P8" s="32"/>
      <c r="Q8" s="20">
        <v>2237940462453</v>
      </c>
    </row>
    <row r="9" spans="1:17" ht="27.75" customHeight="1">
      <c r="A9" s="56" t="s">
        <v>16</v>
      </c>
      <c r="B9" s="39"/>
      <c r="C9" s="21">
        <v>13826449</v>
      </c>
      <c r="D9" s="32"/>
      <c r="E9" s="21">
        <v>29161503939</v>
      </c>
      <c r="F9" s="32"/>
      <c r="G9" s="21">
        <v>-21761918519</v>
      </c>
      <c r="H9" s="32"/>
      <c r="I9" s="21">
        <v>7399585420</v>
      </c>
      <c r="J9" s="32"/>
      <c r="K9" s="21">
        <v>45429761</v>
      </c>
      <c r="L9" s="32"/>
      <c r="M9" s="21">
        <v>78519939871</v>
      </c>
      <c r="N9" s="32"/>
      <c r="O9" s="21">
        <v>-71499305785</v>
      </c>
      <c r="P9" s="32"/>
      <c r="Q9" s="21">
        <v>7020634086</v>
      </c>
    </row>
    <row r="10" spans="1:17" ht="27.75" customHeight="1">
      <c r="A10" s="56" t="s">
        <v>29</v>
      </c>
      <c r="B10" s="39"/>
      <c r="C10" s="21">
        <v>18239808</v>
      </c>
      <c r="D10" s="32"/>
      <c r="E10" s="21">
        <v>2383886945179</v>
      </c>
      <c r="F10" s="32"/>
      <c r="G10" s="21">
        <v>-2262511117177</v>
      </c>
      <c r="H10" s="32"/>
      <c r="I10" s="21">
        <v>121375828002</v>
      </c>
      <c r="J10" s="32"/>
      <c r="K10" s="21">
        <v>53536473</v>
      </c>
      <c r="L10" s="32"/>
      <c r="M10" s="21">
        <v>6857126813051</v>
      </c>
      <c r="N10" s="32"/>
      <c r="O10" s="21">
        <v>-6578833899982</v>
      </c>
      <c r="P10" s="32"/>
      <c r="Q10" s="21">
        <v>278292913069</v>
      </c>
    </row>
    <row r="11" spans="1:17" ht="27.75" customHeight="1">
      <c r="A11" s="56" t="s">
        <v>17</v>
      </c>
      <c r="B11" s="39"/>
      <c r="C11" s="21">
        <v>18558462</v>
      </c>
      <c r="D11" s="32"/>
      <c r="E11" s="21">
        <v>103292017172</v>
      </c>
      <c r="F11" s="32"/>
      <c r="G11" s="21">
        <v>-74890254061</v>
      </c>
      <c r="H11" s="32"/>
      <c r="I11" s="21">
        <v>28401763111</v>
      </c>
      <c r="J11" s="32"/>
      <c r="K11" s="21">
        <v>108558462</v>
      </c>
      <c r="L11" s="32"/>
      <c r="M11" s="21">
        <v>551379213386</v>
      </c>
      <c r="N11" s="32"/>
      <c r="O11" s="21">
        <v>-403243227635</v>
      </c>
      <c r="P11" s="32"/>
      <c r="Q11" s="21">
        <v>148135985751</v>
      </c>
    </row>
    <row r="12" spans="1:17" ht="27.75" customHeight="1">
      <c r="A12" s="56" t="s">
        <v>28</v>
      </c>
      <c r="B12" s="39"/>
      <c r="C12" s="21">
        <v>1379678</v>
      </c>
      <c r="D12" s="32"/>
      <c r="E12" s="21">
        <v>33607596145</v>
      </c>
      <c r="F12" s="32"/>
      <c r="G12" s="21">
        <v>-33431869272</v>
      </c>
      <c r="H12" s="32"/>
      <c r="I12" s="21">
        <v>175726873</v>
      </c>
      <c r="J12" s="32"/>
      <c r="K12" s="21">
        <v>217356826</v>
      </c>
      <c r="L12" s="32"/>
      <c r="M12" s="21">
        <v>5264773745199</v>
      </c>
      <c r="N12" s="32"/>
      <c r="O12" s="21">
        <v>-5078706575352</v>
      </c>
      <c r="P12" s="32"/>
      <c r="Q12" s="21">
        <v>186067169847</v>
      </c>
    </row>
    <row r="13" spans="1:17" ht="27.75" customHeight="1">
      <c r="A13" s="56" t="s">
        <v>31</v>
      </c>
      <c r="B13" s="39"/>
      <c r="C13" s="21">
        <v>0</v>
      </c>
      <c r="D13" s="32"/>
      <c r="E13" s="21">
        <v>0</v>
      </c>
      <c r="F13" s="32"/>
      <c r="G13" s="21">
        <v>0</v>
      </c>
      <c r="H13" s="32"/>
      <c r="I13" s="21">
        <v>0</v>
      </c>
      <c r="J13" s="32"/>
      <c r="K13" s="21">
        <v>50070000</v>
      </c>
      <c r="L13" s="32"/>
      <c r="M13" s="21">
        <v>928355902487</v>
      </c>
      <c r="N13" s="32"/>
      <c r="O13" s="21">
        <v>-884592434271</v>
      </c>
      <c r="P13" s="32"/>
      <c r="Q13" s="21">
        <v>43763468216</v>
      </c>
    </row>
    <row r="14" spans="1:17" ht="27.75" customHeight="1">
      <c r="A14" s="56" t="s">
        <v>72</v>
      </c>
      <c r="B14" s="39"/>
      <c r="C14" s="21">
        <v>0</v>
      </c>
      <c r="D14" s="32"/>
      <c r="E14" s="21">
        <v>0</v>
      </c>
      <c r="F14" s="32"/>
      <c r="G14" s="21">
        <v>0</v>
      </c>
      <c r="H14" s="32"/>
      <c r="I14" s="21">
        <v>0</v>
      </c>
      <c r="J14" s="32"/>
      <c r="K14" s="21">
        <v>290143296</v>
      </c>
      <c r="L14" s="32"/>
      <c r="M14" s="21">
        <v>6418828715640</v>
      </c>
      <c r="N14" s="32"/>
      <c r="O14" s="21">
        <v>-6369381718440</v>
      </c>
      <c r="P14" s="32"/>
      <c r="Q14" s="21">
        <v>49446997200</v>
      </c>
    </row>
    <row r="15" spans="1:17" ht="27.75" customHeight="1">
      <c r="A15" s="52" t="s">
        <v>30</v>
      </c>
      <c r="B15" s="39"/>
      <c r="C15" s="22">
        <v>0</v>
      </c>
      <c r="D15" s="32"/>
      <c r="E15" s="22">
        <v>0</v>
      </c>
      <c r="F15" s="32"/>
      <c r="G15" s="22">
        <v>0</v>
      </c>
      <c r="H15" s="32"/>
      <c r="I15" s="22">
        <v>0</v>
      </c>
      <c r="J15" s="32"/>
      <c r="K15" s="22">
        <v>37638</v>
      </c>
      <c r="L15" s="32"/>
      <c r="M15" s="22">
        <v>940070757</v>
      </c>
      <c r="N15" s="32"/>
      <c r="O15" s="22">
        <v>-921642693</v>
      </c>
      <c r="P15" s="32"/>
      <c r="Q15" s="22">
        <v>18428064</v>
      </c>
    </row>
    <row r="16" spans="1:17" ht="27.75" customHeight="1" thickBot="1">
      <c r="A16" s="53" t="s">
        <v>18</v>
      </c>
      <c r="B16" s="39"/>
      <c r="C16" s="23">
        <f>SUM(C8:C15)</f>
        <v>118232397</v>
      </c>
      <c r="D16" s="32"/>
      <c r="E16" s="23">
        <f>SUM(E8:E15)</f>
        <v>3903281352027</v>
      </c>
      <c r="F16" s="32"/>
      <c r="G16" s="23">
        <f>SUM(G8:G15)</f>
        <v>-3342407623620</v>
      </c>
      <c r="H16" s="32"/>
      <c r="I16" s="23">
        <f>SUM(I8:I15)</f>
        <v>560873728407</v>
      </c>
      <c r="J16" s="32"/>
      <c r="K16" s="23">
        <f>SUM(K8:K15)</f>
        <v>1256930466</v>
      </c>
      <c r="L16" s="32"/>
      <c r="M16" s="23">
        <f>SUM(M8:M15)</f>
        <v>29115122909366</v>
      </c>
      <c r="N16" s="32"/>
      <c r="O16" s="23">
        <f>SUM(O8:O15)</f>
        <v>-26164436850680</v>
      </c>
      <c r="P16" s="32"/>
      <c r="Q16" s="23">
        <f>SUM(Q8:Q15)</f>
        <v>2950686058686</v>
      </c>
    </row>
    <row r="17" spans="7:17" ht="13.5" thickTop="1"/>
    <row r="18" spans="7:17">
      <c r="M18" s="37"/>
      <c r="O18" s="26"/>
    </row>
    <row r="19" spans="7:17">
      <c r="G19" s="26"/>
      <c r="I19" s="37"/>
      <c r="M19" s="37"/>
      <c r="O19" s="26"/>
      <c r="Q19" s="37"/>
    </row>
    <row r="20" spans="7:17">
      <c r="G20" s="26"/>
      <c r="I20" s="37"/>
      <c r="M20" s="37"/>
      <c r="O20" s="26"/>
      <c r="Q20" s="37"/>
    </row>
    <row r="21" spans="7:17">
      <c r="G21" s="26"/>
      <c r="I21" s="37"/>
      <c r="M21" s="37"/>
      <c r="O21" s="26"/>
      <c r="Q21" s="37"/>
    </row>
    <row r="22" spans="7:17">
      <c r="G22" s="26"/>
      <c r="I22" s="37"/>
      <c r="M22" s="37"/>
      <c r="O22" s="26"/>
      <c r="Q22" s="37"/>
    </row>
    <row r="23" spans="7:17">
      <c r="G23" s="26"/>
      <c r="I23" s="37"/>
      <c r="M23" s="37"/>
      <c r="O23" s="26"/>
      <c r="Q23" s="37"/>
    </row>
    <row r="24" spans="7:17">
      <c r="G24" s="26"/>
      <c r="I24" s="37"/>
      <c r="M24" s="37"/>
      <c r="O24" s="26"/>
      <c r="Q24" s="37"/>
    </row>
    <row r="25" spans="7:17">
      <c r="G25" s="26"/>
      <c r="I25" s="37"/>
      <c r="M25" s="37"/>
      <c r="O25" s="26"/>
      <c r="Q25" s="37"/>
    </row>
    <row r="26" spans="7:17">
      <c r="G26" s="26"/>
      <c r="M26" s="37"/>
      <c r="O26" s="26"/>
      <c r="Q26" s="37"/>
    </row>
    <row r="27" spans="7:17">
      <c r="G27" s="26"/>
      <c r="M27" s="37"/>
      <c r="O27" s="26"/>
    </row>
    <row r="28" spans="7:17">
      <c r="O28" s="26"/>
    </row>
    <row r="29" spans="7:17">
      <c r="O29" s="26"/>
    </row>
    <row r="30" spans="7:17">
      <c r="O30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5"/>
  <sheetViews>
    <sheetView rightToLeft="1" topLeftCell="A4" workbookViewId="0">
      <selection activeCell="E30" sqref="E30"/>
    </sheetView>
  </sheetViews>
  <sheetFormatPr defaultRowHeight="12.75"/>
  <cols>
    <col min="1" max="1" width="30.28515625" customWidth="1"/>
    <col min="2" max="2" width="1.28515625" customWidth="1"/>
    <col min="3" max="3" width="18.140625" customWidth="1"/>
    <col min="4" max="4" width="1.28515625" customWidth="1"/>
    <col min="5" max="5" width="23.28515625" customWidth="1"/>
    <col min="6" max="6" width="1.28515625" customWidth="1"/>
    <col min="7" max="7" width="22" customWidth="1"/>
    <col min="8" max="8" width="1.28515625" customWidth="1"/>
    <col min="9" max="9" width="26.42578125" bestFit="1" customWidth="1"/>
    <col min="10" max="10" width="1.28515625" customWidth="1"/>
    <col min="11" max="11" width="16.7109375" customWidth="1"/>
    <col min="12" max="12" width="1.28515625" customWidth="1"/>
    <col min="13" max="13" width="21.85546875" customWidth="1"/>
    <col min="14" max="14" width="1.28515625" customWidth="1"/>
    <col min="15" max="15" width="21.5703125" customWidth="1"/>
    <col min="16" max="16" width="1.28515625" customWidth="1"/>
    <col min="17" max="17" width="26.42578125" bestFit="1" customWidth="1"/>
  </cols>
  <sheetData>
    <row r="1" spans="1:17" ht="30.7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30.75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30.7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4.45" customHeight="1"/>
    <row r="5" spans="1:17" ht="26.25" customHeight="1">
      <c r="A5" s="79" t="s">
        <v>92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7" ht="26.25" customHeight="1">
      <c r="A6" s="75" t="s">
        <v>56</v>
      </c>
      <c r="C6" s="75" t="s">
        <v>64</v>
      </c>
      <c r="D6" s="75"/>
      <c r="E6" s="75"/>
      <c r="F6" s="75"/>
      <c r="G6" s="75"/>
      <c r="H6" s="75"/>
      <c r="I6" s="75"/>
      <c r="K6" s="75" t="s">
        <v>65</v>
      </c>
      <c r="L6" s="75"/>
      <c r="M6" s="75"/>
      <c r="N6" s="75"/>
      <c r="O6" s="75"/>
      <c r="P6" s="75"/>
      <c r="Q6" s="75"/>
    </row>
    <row r="7" spans="1:17" ht="26.25" customHeight="1">
      <c r="A7" s="75"/>
      <c r="C7" s="10" t="s">
        <v>10</v>
      </c>
      <c r="D7" s="3"/>
      <c r="E7" s="10" t="s">
        <v>12</v>
      </c>
      <c r="F7" s="3"/>
      <c r="G7" s="10" t="s">
        <v>91</v>
      </c>
      <c r="H7" s="3"/>
      <c r="I7" s="10" t="s">
        <v>93</v>
      </c>
      <c r="K7" s="10" t="s">
        <v>10</v>
      </c>
      <c r="L7" s="3"/>
      <c r="M7" s="10" t="s">
        <v>12</v>
      </c>
      <c r="N7" s="3"/>
      <c r="O7" s="10" t="s">
        <v>91</v>
      </c>
      <c r="P7" s="3"/>
      <c r="Q7" s="51" t="s">
        <v>93</v>
      </c>
    </row>
    <row r="8" spans="1:17" ht="26.25" customHeight="1">
      <c r="A8" s="5" t="s">
        <v>15</v>
      </c>
      <c r="C8" s="20">
        <v>2009833701</v>
      </c>
      <c r="D8" s="64"/>
      <c r="E8" s="20">
        <v>29975978749982</v>
      </c>
      <c r="F8" s="32"/>
      <c r="G8" s="20">
        <v>-32636661390157</v>
      </c>
      <c r="H8" s="32"/>
      <c r="I8" s="20">
        <v>-2660682640175</v>
      </c>
      <c r="J8" s="32"/>
      <c r="K8" s="20">
        <v>2009833701</v>
      </c>
      <c r="L8" s="32"/>
      <c r="M8" s="20">
        <v>29975978749982</v>
      </c>
      <c r="N8" s="32"/>
      <c r="O8" s="20">
        <v>-21126733228403</v>
      </c>
      <c r="P8" s="32"/>
      <c r="Q8" s="20">
        <v>8849245521579</v>
      </c>
    </row>
    <row r="9" spans="1:17" ht="26.25" customHeight="1">
      <c r="A9" s="6" t="s">
        <v>28</v>
      </c>
      <c r="C9" s="21">
        <v>25701778</v>
      </c>
      <c r="D9" s="64"/>
      <c r="E9" s="21">
        <v>643463665255</v>
      </c>
      <c r="F9" s="32"/>
      <c r="G9" s="21">
        <v>-625623060894</v>
      </c>
      <c r="H9" s="32"/>
      <c r="I9" s="21">
        <v>17840604361</v>
      </c>
      <c r="J9" s="32"/>
      <c r="K9" s="21">
        <v>25701778</v>
      </c>
      <c r="L9" s="32"/>
      <c r="M9" s="21">
        <v>643463665255</v>
      </c>
      <c r="N9" s="32"/>
      <c r="O9" s="21">
        <v>-602524407132</v>
      </c>
      <c r="P9" s="32"/>
      <c r="Q9" s="21">
        <v>40939258123</v>
      </c>
    </row>
    <row r="10" spans="1:17" ht="26.25" customHeight="1">
      <c r="A10" s="6" t="s">
        <v>29</v>
      </c>
      <c r="C10" s="21">
        <v>2492176</v>
      </c>
      <c r="D10" s="64"/>
      <c r="E10" s="21">
        <v>330358118338</v>
      </c>
      <c r="F10" s="32"/>
      <c r="G10" s="21">
        <v>-411508905754</v>
      </c>
      <c r="H10" s="32"/>
      <c r="I10" s="21">
        <v>-81150787416</v>
      </c>
      <c r="J10" s="32"/>
      <c r="K10" s="21">
        <v>2492176</v>
      </c>
      <c r="L10" s="32"/>
      <c r="M10" s="21">
        <v>330358118338</v>
      </c>
      <c r="N10" s="32"/>
      <c r="O10" s="21">
        <v>-305422467925</v>
      </c>
      <c r="P10" s="32"/>
      <c r="Q10" s="21">
        <v>24935650413</v>
      </c>
    </row>
    <row r="11" spans="1:17" ht="26.25" customHeight="1">
      <c r="A11" s="6" t="s">
        <v>17</v>
      </c>
      <c r="C11" s="21">
        <v>180925821</v>
      </c>
      <c r="D11" s="64"/>
      <c r="E11" s="21">
        <v>858744507536</v>
      </c>
      <c r="F11" s="32"/>
      <c r="G11" s="21">
        <v>-1031588429637</v>
      </c>
      <c r="H11" s="32"/>
      <c r="I11" s="21">
        <v>-172843922101</v>
      </c>
      <c r="J11" s="32"/>
      <c r="K11" s="21">
        <v>180925821</v>
      </c>
      <c r="L11" s="32"/>
      <c r="M11" s="21">
        <v>858744507536</v>
      </c>
      <c r="N11" s="32"/>
      <c r="O11" s="21">
        <v>-756053939261</v>
      </c>
      <c r="P11" s="32"/>
      <c r="Q11" s="21">
        <v>102690568275</v>
      </c>
    </row>
    <row r="12" spans="1:17" ht="26.25" customHeight="1">
      <c r="A12" s="6" t="s">
        <v>32</v>
      </c>
      <c r="C12" s="21">
        <v>11313328</v>
      </c>
      <c r="D12" s="64"/>
      <c r="E12" s="21">
        <v>502974722453</v>
      </c>
      <c r="F12" s="32"/>
      <c r="G12" s="21">
        <v>-488476384191</v>
      </c>
      <c r="H12" s="32"/>
      <c r="I12" s="21">
        <v>14498338262</v>
      </c>
      <c r="J12" s="32"/>
      <c r="K12" s="21">
        <v>11313328</v>
      </c>
      <c r="L12" s="32"/>
      <c r="M12" s="21">
        <v>502974722453</v>
      </c>
      <c r="N12" s="32"/>
      <c r="O12" s="21">
        <v>-450138344638</v>
      </c>
      <c r="P12" s="32"/>
      <c r="Q12" s="21">
        <v>52836377815</v>
      </c>
    </row>
    <row r="13" spans="1:17" ht="26.25" customHeight="1">
      <c r="A13" s="6" t="s">
        <v>72</v>
      </c>
      <c r="C13" s="21">
        <v>198745389</v>
      </c>
      <c r="D13" s="64"/>
      <c r="E13" s="21">
        <v>4685880189229</v>
      </c>
      <c r="F13" s="32"/>
      <c r="G13" s="21">
        <v>-4590583974775</v>
      </c>
      <c r="H13" s="32"/>
      <c r="I13" s="21">
        <v>95296214454</v>
      </c>
      <c r="J13" s="32"/>
      <c r="K13" s="21">
        <v>198745389</v>
      </c>
      <c r="L13" s="32"/>
      <c r="M13" s="21">
        <v>4685880189229</v>
      </c>
      <c r="N13" s="32"/>
      <c r="O13" s="21">
        <v>-4584951561518</v>
      </c>
      <c r="P13" s="32"/>
      <c r="Q13" s="21">
        <v>100928627711</v>
      </c>
    </row>
    <row r="14" spans="1:17" ht="26.25" customHeight="1">
      <c r="A14" s="6" t="s">
        <v>31</v>
      </c>
      <c r="C14" s="21">
        <v>113456000</v>
      </c>
      <c r="D14" s="64"/>
      <c r="E14" s="21">
        <v>2167117828515</v>
      </c>
      <c r="F14" s="32"/>
      <c r="G14" s="21">
        <v>-2106327837094</v>
      </c>
      <c r="H14" s="32"/>
      <c r="I14" s="21">
        <v>60789991421</v>
      </c>
      <c r="J14" s="32"/>
      <c r="K14" s="21">
        <v>113456000</v>
      </c>
      <c r="L14" s="32"/>
      <c r="M14" s="21">
        <v>2167117828515</v>
      </c>
      <c r="N14" s="32"/>
      <c r="O14" s="21">
        <v>-2001104370409</v>
      </c>
      <c r="P14" s="32"/>
      <c r="Q14" s="21">
        <v>166013458106</v>
      </c>
    </row>
    <row r="15" spans="1:17" ht="26.25" customHeight="1">
      <c r="A15" s="6" t="s">
        <v>16</v>
      </c>
      <c r="C15" s="21">
        <v>3693272498</v>
      </c>
      <c r="D15" s="64"/>
      <c r="E15" s="21">
        <v>8185452724980</v>
      </c>
      <c r="F15" s="32"/>
      <c r="G15" s="21">
        <v>-7027687149188</v>
      </c>
      <c r="H15" s="32"/>
      <c r="I15" s="21">
        <v>1157765575792</v>
      </c>
      <c r="J15" s="32"/>
      <c r="K15" s="21">
        <v>3693272498</v>
      </c>
      <c r="L15" s="32"/>
      <c r="M15" s="21">
        <v>8185452724980</v>
      </c>
      <c r="N15" s="32"/>
      <c r="O15" s="21">
        <v>-5813330175683</v>
      </c>
      <c r="P15" s="32"/>
      <c r="Q15" s="21">
        <v>2372122549297</v>
      </c>
    </row>
    <row r="16" spans="1:17" ht="26.25" customHeight="1">
      <c r="A16" s="6" t="s">
        <v>30</v>
      </c>
      <c r="C16" s="21">
        <v>77644867</v>
      </c>
      <c r="D16" s="64"/>
      <c r="E16" s="21">
        <v>2080270342673</v>
      </c>
      <c r="F16" s="32"/>
      <c r="G16" s="21">
        <v>-2021747701140</v>
      </c>
      <c r="H16" s="32"/>
      <c r="I16" s="21">
        <v>58522641533</v>
      </c>
      <c r="J16" s="32"/>
      <c r="K16" s="21">
        <v>77644867</v>
      </c>
      <c r="L16" s="32"/>
      <c r="M16" s="21">
        <v>2080270342673</v>
      </c>
      <c r="N16" s="32"/>
      <c r="O16" s="21">
        <v>-1899229921257</v>
      </c>
      <c r="P16" s="32"/>
      <c r="Q16" s="21">
        <v>181040421416</v>
      </c>
    </row>
    <row r="17" spans="1:17" ht="26.25" customHeight="1">
      <c r="A17" s="7" t="s">
        <v>42</v>
      </c>
      <c r="C17" s="22">
        <v>10000</v>
      </c>
      <c r="D17" s="64"/>
      <c r="E17" s="22">
        <v>9383092323</v>
      </c>
      <c r="F17" s="32"/>
      <c r="G17" s="22">
        <v>-9609962176</v>
      </c>
      <c r="H17" s="32"/>
      <c r="I17" s="22">
        <v>-226869853</v>
      </c>
      <c r="J17" s="32"/>
      <c r="K17" s="22">
        <v>10000</v>
      </c>
      <c r="L17" s="32"/>
      <c r="M17" s="22">
        <v>9383092323</v>
      </c>
      <c r="N17" s="32"/>
      <c r="O17" s="22">
        <v>-9609962176</v>
      </c>
      <c r="P17" s="32"/>
      <c r="Q17" s="22">
        <v>-226869853</v>
      </c>
    </row>
    <row r="18" spans="1:17" ht="26.25" customHeight="1" thickBot="1">
      <c r="A18" s="8" t="s">
        <v>18</v>
      </c>
      <c r="C18" s="23">
        <f>SUM(C8:C17)</f>
        <v>6313395558</v>
      </c>
      <c r="D18" s="64"/>
      <c r="E18" s="23">
        <f>SUM(E8:E17)</f>
        <v>49439623941284</v>
      </c>
      <c r="F18" s="32"/>
      <c r="G18" s="23">
        <f>SUM(G8:G17)</f>
        <v>-50949814795006</v>
      </c>
      <c r="H18" s="32"/>
      <c r="I18" s="23">
        <f>SUM(I8:I17)</f>
        <v>-1510190853722</v>
      </c>
      <c r="J18" s="32"/>
      <c r="K18" s="23">
        <f>SUM(K8:K17)</f>
        <v>6313395558</v>
      </c>
      <c r="L18" s="32"/>
      <c r="M18" s="23">
        <f>SUM(M8:M17)</f>
        <v>49439623941284</v>
      </c>
      <c r="N18" s="32"/>
      <c r="O18" s="23">
        <f>SUM(O8:O17)</f>
        <v>-37549098378402</v>
      </c>
      <c r="P18" s="32"/>
      <c r="Q18" s="23">
        <f>SUM(Q8:Q17)</f>
        <v>11890525562882</v>
      </c>
    </row>
    <row r="19" spans="1:17" ht="13.5" thickTop="1"/>
    <row r="20" spans="1:17">
      <c r="G20" s="26"/>
      <c r="O20" s="26"/>
    </row>
    <row r="21" spans="1:17">
      <c r="G21" s="26"/>
      <c r="O21" s="26"/>
      <c r="Q21" s="25"/>
    </row>
    <row r="22" spans="1:17">
      <c r="G22" s="26"/>
      <c r="O22" s="26"/>
      <c r="Q22" s="25"/>
    </row>
    <row r="23" spans="1:17">
      <c r="G23" s="26"/>
      <c r="O23" s="26"/>
      <c r="Q23" s="25"/>
    </row>
    <row r="24" spans="1:17">
      <c r="G24" s="26"/>
      <c r="O24" s="26"/>
      <c r="Q24" s="25"/>
    </row>
    <row r="25" spans="1:17">
      <c r="G25" s="26"/>
      <c r="O25" s="26"/>
    </row>
    <row r="26" spans="1:17">
      <c r="G26" s="26"/>
      <c r="O26" s="26"/>
      <c r="Q26" s="26"/>
    </row>
    <row r="27" spans="1:17">
      <c r="G27" s="26"/>
      <c r="O27" s="26"/>
    </row>
    <row r="28" spans="1:17">
      <c r="G28" s="26"/>
      <c r="O28" s="26"/>
    </row>
    <row r="29" spans="1:17">
      <c r="G29" s="26"/>
      <c r="O29" s="26"/>
    </row>
    <row r="30" spans="1:17">
      <c r="G30" s="26"/>
      <c r="O30" s="26"/>
    </row>
    <row r="31" spans="1:17">
      <c r="G31" s="26"/>
      <c r="O31" s="26"/>
    </row>
    <row r="32" spans="1:17">
      <c r="O32" s="26"/>
    </row>
    <row r="33" spans="15:15">
      <c r="O33" s="26"/>
    </row>
    <row r="34" spans="15:15">
      <c r="O34" s="26"/>
    </row>
    <row r="35" spans="15:15">
      <c r="O35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2"/>
  <sheetViews>
    <sheetView rightToLeft="1" workbookViewId="0">
      <selection activeCell="E30" sqref="E30"/>
    </sheetView>
  </sheetViews>
  <sheetFormatPr defaultRowHeight="12.75"/>
  <cols>
    <col min="1" max="1" width="3.5703125" bestFit="1" customWidth="1"/>
    <col min="2" max="2" width="2.5703125" customWidth="1"/>
    <col min="3" max="3" width="17.42578125" customWidth="1"/>
    <col min="4" max="4" width="1.28515625" customWidth="1"/>
    <col min="5" max="5" width="17.5703125" customWidth="1"/>
    <col min="6" max="6" width="1.28515625" customWidth="1"/>
    <col min="7" max="7" width="21.28515625" customWidth="1"/>
    <col min="8" max="8" width="1.28515625" customWidth="1"/>
    <col min="9" max="9" width="22.5703125" customWidth="1"/>
    <col min="10" max="10" width="1.28515625" customWidth="1"/>
    <col min="11" max="11" width="14.28515625" customWidth="1"/>
    <col min="12" max="12" width="1.28515625" customWidth="1"/>
    <col min="13" max="13" width="20" customWidth="1"/>
    <col min="14" max="14" width="1.28515625" customWidth="1"/>
    <col min="15" max="15" width="15.5703125" customWidth="1"/>
    <col min="16" max="16" width="1.28515625" customWidth="1"/>
    <col min="17" max="17" width="20.42578125" customWidth="1"/>
    <col min="18" max="18" width="1.28515625" customWidth="1"/>
    <col min="19" max="19" width="16.85546875" customWidth="1"/>
    <col min="20" max="20" width="1.28515625" customWidth="1"/>
    <col min="21" max="21" width="16.28515625" bestFit="1" customWidth="1"/>
    <col min="22" max="22" width="1.28515625" customWidth="1"/>
    <col min="23" max="23" width="21.42578125" customWidth="1"/>
    <col min="24" max="24" width="1.28515625" customWidth="1"/>
    <col min="25" max="25" width="21.85546875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2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ht="29.25" customHeight="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7" ht="29.2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27" s="15" customFormat="1" ht="22.5" customHeight="1">
      <c r="A4" s="1" t="s">
        <v>2</v>
      </c>
      <c r="B4" s="79" t="s">
        <v>95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27" s="15" customFormat="1" ht="22.5" customHeight="1">
      <c r="A5" s="79" t="s">
        <v>3</v>
      </c>
      <c r="B5" s="79"/>
      <c r="C5" s="79" t="s">
        <v>98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7" s="16" customFormat="1" ht="22.5" customHeight="1">
      <c r="E6" s="75" t="s">
        <v>4</v>
      </c>
      <c r="F6" s="75"/>
      <c r="G6" s="75"/>
      <c r="H6" s="75"/>
      <c r="I6" s="75"/>
      <c r="K6" s="75" t="s">
        <v>5</v>
      </c>
      <c r="L6" s="75"/>
      <c r="M6" s="75"/>
      <c r="N6" s="75"/>
      <c r="O6" s="75"/>
      <c r="P6" s="75"/>
      <c r="Q6" s="75"/>
      <c r="S6" s="75" t="s">
        <v>6</v>
      </c>
      <c r="T6" s="75"/>
      <c r="U6" s="75"/>
      <c r="V6" s="75"/>
      <c r="W6" s="75"/>
      <c r="X6" s="75"/>
      <c r="Y6" s="75"/>
      <c r="Z6" s="75"/>
      <c r="AA6" s="75"/>
    </row>
    <row r="7" spans="1:27" s="16" customFormat="1" ht="22.5" customHeight="1">
      <c r="E7" s="17"/>
      <c r="F7" s="17"/>
      <c r="G7" s="17"/>
      <c r="H7" s="17"/>
      <c r="I7" s="17"/>
      <c r="K7" s="78" t="s">
        <v>7</v>
      </c>
      <c r="L7" s="78"/>
      <c r="M7" s="78"/>
      <c r="N7" s="17"/>
      <c r="O7" s="78" t="s">
        <v>8</v>
      </c>
      <c r="P7" s="78"/>
      <c r="Q7" s="78"/>
      <c r="S7" s="17"/>
      <c r="T7" s="17"/>
      <c r="U7" s="17"/>
      <c r="V7" s="17"/>
      <c r="W7" s="17"/>
      <c r="X7" s="17"/>
      <c r="Y7" s="17"/>
      <c r="Z7" s="17"/>
      <c r="AA7" s="17"/>
    </row>
    <row r="8" spans="1:27" s="16" customFormat="1" ht="22.5" customHeight="1">
      <c r="A8" s="75" t="s">
        <v>9</v>
      </c>
      <c r="B8" s="75"/>
      <c r="C8" s="75"/>
      <c r="D8" s="30"/>
      <c r="E8" s="12" t="s">
        <v>10</v>
      </c>
      <c r="F8" s="30"/>
      <c r="G8" s="12" t="s">
        <v>11</v>
      </c>
      <c r="H8" s="30"/>
      <c r="I8" s="12" t="s">
        <v>12</v>
      </c>
      <c r="J8" s="30"/>
      <c r="K8" s="13" t="s">
        <v>10</v>
      </c>
      <c r="L8" s="31"/>
      <c r="M8" s="13" t="s">
        <v>11</v>
      </c>
      <c r="N8" s="30"/>
      <c r="O8" s="13" t="s">
        <v>10</v>
      </c>
      <c r="P8" s="31"/>
      <c r="Q8" s="13" t="s">
        <v>13</v>
      </c>
      <c r="R8" s="30"/>
      <c r="S8" s="12" t="s">
        <v>10</v>
      </c>
      <c r="T8" s="30"/>
      <c r="U8" s="12" t="s">
        <v>14</v>
      </c>
      <c r="V8" s="30"/>
      <c r="W8" s="12" t="s">
        <v>11</v>
      </c>
      <c r="X8" s="30"/>
      <c r="Y8" s="12" t="s">
        <v>12</v>
      </c>
      <c r="Z8" s="30"/>
      <c r="AA8" s="12" t="s">
        <v>96</v>
      </c>
    </row>
    <row r="9" spans="1:27" s="16" customFormat="1" ht="22.5" customHeight="1">
      <c r="A9" s="76" t="s">
        <v>15</v>
      </c>
      <c r="B9" s="76"/>
      <c r="C9" s="76"/>
      <c r="D9" s="30"/>
      <c r="E9" s="20">
        <v>1415932746</v>
      </c>
      <c r="F9" s="32"/>
      <c r="G9" s="20">
        <v>10765126090224</v>
      </c>
      <c r="H9" s="32"/>
      <c r="I9" s="20">
        <v>31240034547455.898</v>
      </c>
      <c r="J9" s="32"/>
      <c r="K9" s="20">
        <v>660128955</v>
      </c>
      <c r="L9" s="32"/>
      <c r="M9" s="20">
        <v>2346439307292</v>
      </c>
      <c r="N9" s="32"/>
      <c r="O9" s="20">
        <v>-66228000</v>
      </c>
      <c r="P9" s="32"/>
      <c r="Q9" s="20">
        <v>-1353333289592</v>
      </c>
      <c r="R9" s="32"/>
      <c r="S9" s="20">
        <v>2009833701</v>
      </c>
      <c r="T9" s="32"/>
      <c r="U9" s="20">
        <v>14926</v>
      </c>
      <c r="V9" s="32"/>
      <c r="W9" s="20">
        <v>12554650288442</v>
      </c>
      <c r="X9" s="32"/>
      <c r="Y9" s="20">
        <v>29975978749981.898</v>
      </c>
      <c r="Z9" s="30"/>
      <c r="AA9" s="18">
        <f>Y9/($Y$12+'واحدهای صندوق'!X15+اوراق!$AJ$10+سپرده!$J$14)*100</f>
        <v>60.631363452628321</v>
      </c>
    </row>
    <row r="10" spans="1:27" s="16" customFormat="1" ht="22.5" customHeight="1">
      <c r="A10" s="77" t="s">
        <v>16</v>
      </c>
      <c r="B10" s="77"/>
      <c r="C10" s="77"/>
      <c r="D10" s="30"/>
      <c r="E10" s="21">
        <v>3705123740</v>
      </c>
      <c r="F10" s="32"/>
      <c r="G10" s="21">
        <v>7241519905763</v>
      </c>
      <c r="H10" s="32"/>
      <c r="I10" s="21">
        <v>7045491830857.3096</v>
      </c>
      <c r="J10" s="32"/>
      <c r="K10" s="21">
        <v>1975207</v>
      </c>
      <c r="L10" s="32"/>
      <c r="M10" s="21">
        <v>3957236849</v>
      </c>
      <c r="N10" s="32"/>
      <c r="O10" s="21">
        <v>-13826449</v>
      </c>
      <c r="P10" s="32"/>
      <c r="Q10" s="21">
        <v>-29161503939</v>
      </c>
      <c r="R10" s="32"/>
      <c r="S10" s="21">
        <v>3693272498</v>
      </c>
      <c r="T10" s="32"/>
      <c r="U10" s="21">
        <v>2218</v>
      </c>
      <c r="V10" s="32"/>
      <c r="W10" s="21">
        <v>7218453680488</v>
      </c>
      <c r="X10" s="32"/>
      <c r="Y10" s="21">
        <v>8185452724979.5703</v>
      </c>
      <c r="Z10" s="30"/>
      <c r="AA10" s="24">
        <v>16.559999999999999</v>
      </c>
    </row>
    <row r="11" spans="1:27" s="16" customFormat="1" ht="22.5" customHeight="1">
      <c r="A11" s="73" t="s">
        <v>97</v>
      </c>
      <c r="B11" s="73"/>
      <c r="C11" s="73"/>
      <c r="D11" s="30"/>
      <c r="E11" s="21">
        <v>162374848</v>
      </c>
      <c r="F11" s="32"/>
      <c r="G11" s="22">
        <v>813281605810</v>
      </c>
      <c r="H11" s="32"/>
      <c r="I11" s="22">
        <v>908608081446.91199</v>
      </c>
      <c r="J11" s="32"/>
      <c r="K11" s="22">
        <v>37109435</v>
      </c>
      <c r="L11" s="32"/>
      <c r="M11" s="22">
        <v>197870602252</v>
      </c>
      <c r="N11" s="32"/>
      <c r="O11" s="22">
        <v>-18558462</v>
      </c>
      <c r="P11" s="32"/>
      <c r="Q11" s="22">
        <v>-103292017172</v>
      </c>
      <c r="R11" s="32"/>
      <c r="S11" s="22">
        <v>180925821</v>
      </c>
      <c r="T11" s="32"/>
      <c r="U11" s="22">
        <v>4750</v>
      </c>
      <c r="V11" s="32"/>
      <c r="W11" s="22">
        <v>917586611450</v>
      </c>
      <c r="X11" s="32"/>
      <c r="Y11" s="22">
        <v>858744507536.18994</v>
      </c>
      <c r="Z11" s="30"/>
      <c r="AA11" s="19">
        <v>1.74</v>
      </c>
    </row>
    <row r="12" spans="1:27" s="16" customFormat="1" ht="22.5" customHeight="1">
      <c r="A12" s="74" t="s">
        <v>18</v>
      </c>
      <c r="B12" s="74"/>
      <c r="C12" s="74"/>
      <c r="D12" s="30"/>
      <c r="E12" s="23">
        <f>SUM(E9:E11)</f>
        <v>5283431334</v>
      </c>
      <c r="F12" s="32"/>
      <c r="G12" s="23">
        <f>SUM(G9:G11)</f>
        <v>18819927601797</v>
      </c>
      <c r="H12" s="32"/>
      <c r="I12" s="23">
        <f>SUM(I9:I11)</f>
        <v>39194134459760.125</v>
      </c>
      <c r="J12" s="32"/>
      <c r="K12" s="23">
        <f>SUM(K9:K11)</f>
        <v>699213597</v>
      </c>
      <c r="L12" s="32"/>
      <c r="M12" s="23">
        <f>SUM(M9:M11)</f>
        <v>2548267146393</v>
      </c>
      <c r="N12" s="32"/>
      <c r="O12" s="23">
        <f>SUM(O9:O11)</f>
        <v>-98612911</v>
      </c>
      <c r="P12" s="32"/>
      <c r="Q12" s="23">
        <f>SUM(Q9:Q11)</f>
        <v>-1485786810703</v>
      </c>
      <c r="R12" s="32"/>
      <c r="S12" s="23">
        <f>SUM(S9:S11)</f>
        <v>5884032020</v>
      </c>
      <c r="T12" s="32"/>
      <c r="U12" s="33"/>
      <c r="V12" s="32"/>
      <c r="W12" s="23">
        <f>SUM(W9:W11)</f>
        <v>20690690580380</v>
      </c>
      <c r="X12" s="32"/>
      <c r="Y12" s="23">
        <f>SUM(Y9:Y11)</f>
        <v>39020175982497.656</v>
      </c>
      <c r="Z12" s="30"/>
      <c r="AA12" s="34">
        <f>SUM(AA9:AA11)</f>
        <v>78.931363452628318</v>
      </c>
    </row>
    <row r="13" spans="1:27" ht="13.5" thickTop="1"/>
    <row r="14" spans="1:27">
      <c r="K14" s="25"/>
      <c r="L14" s="25"/>
      <c r="M14" s="25"/>
      <c r="N14" s="25"/>
      <c r="O14" s="25"/>
      <c r="P14" s="25"/>
      <c r="Q14" s="25"/>
    </row>
    <row r="16" spans="1:27">
      <c r="K16" s="29"/>
      <c r="M16" s="26"/>
      <c r="Y16" s="25"/>
    </row>
    <row r="17" spans="11:25">
      <c r="K17" s="25"/>
      <c r="Y17" s="25"/>
    </row>
    <row r="18" spans="11:25">
      <c r="K18" s="25"/>
      <c r="Y18" s="25"/>
    </row>
    <row r="20" spans="11:25">
      <c r="W20" s="27"/>
      <c r="Y20" s="26"/>
    </row>
    <row r="22" spans="11:25">
      <c r="K22" s="25"/>
      <c r="M22" s="25"/>
      <c r="O22" s="25"/>
      <c r="Q22" s="25"/>
    </row>
  </sheetData>
  <mergeCells count="1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12:C12"/>
    <mergeCell ref="A8:C8"/>
    <mergeCell ref="A9:C9"/>
    <mergeCell ref="A10:C10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20"/>
  <sheetViews>
    <sheetView rightToLeft="1" workbookViewId="0">
      <selection activeCell="E30" sqref="E30"/>
    </sheetView>
  </sheetViews>
  <sheetFormatPr defaultRowHeight="12.75"/>
  <cols>
    <col min="1" max="1" width="6.140625" bestFit="1" customWidth="1"/>
    <col min="2" max="2" width="24.42578125" customWidth="1"/>
    <col min="3" max="3" width="2.5703125" customWidth="1"/>
    <col min="4" max="4" width="12.85546875" bestFit="1" customWidth="1"/>
    <col min="5" max="5" width="1.28515625" customWidth="1"/>
    <col min="6" max="6" width="19.42578125" bestFit="1" customWidth="1"/>
    <col min="7" max="7" width="1.28515625" customWidth="1"/>
    <col min="8" max="8" width="19.5703125" bestFit="1" customWidth="1"/>
    <col min="9" max="9" width="1.28515625" customWidth="1"/>
    <col min="10" max="10" width="11.5703125" bestFit="1" customWidth="1"/>
    <col min="11" max="11" width="1.28515625" customWidth="1"/>
    <col min="12" max="12" width="18.28515625" bestFit="1" customWidth="1"/>
    <col min="13" max="13" width="1.28515625" customWidth="1"/>
    <col min="14" max="14" width="12.42578125" bestFit="1" customWidth="1"/>
    <col min="15" max="15" width="1.28515625" customWidth="1"/>
    <col min="16" max="16" width="18.5703125" bestFit="1" customWidth="1"/>
    <col min="17" max="17" width="1.28515625" customWidth="1"/>
    <col min="18" max="18" width="12.85546875" bestFit="1" customWidth="1"/>
    <col min="19" max="19" width="1.28515625" customWidth="1"/>
    <col min="20" max="20" width="22.42578125" bestFit="1" customWidth="1"/>
    <col min="21" max="21" width="1.28515625" customWidth="1"/>
    <col min="22" max="22" width="18.5703125" bestFit="1" customWidth="1"/>
    <col min="23" max="23" width="1.28515625" customWidth="1"/>
    <col min="24" max="24" width="21.425781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7.7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27.75" customHeight="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27.7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4.45" customHeight="1"/>
    <row r="5" spans="1:26" s="15" customFormat="1" ht="24.75" customHeight="1">
      <c r="A5" s="11" t="s">
        <v>21</v>
      </c>
      <c r="B5" s="79" t="s">
        <v>99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s="15" customFormat="1" ht="24.75" customHeight="1">
      <c r="D6" s="75" t="s">
        <v>4</v>
      </c>
      <c r="E6" s="75"/>
      <c r="F6" s="75"/>
      <c r="G6" s="75"/>
      <c r="H6" s="75"/>
      <c r="J6" s="75" t="s">
        <v>5</v>
      </c>
      <c r="K6" s="75"/>
      <c r="L6" s="75"/>
      <c r="M6" s="75"/>
      <c r="N6" s="75"/>
      <c r="O6" s="75"/>
      <c r="P6" s="75"/>
      <c r="R6" s="75" t="s">
        <v>6</v>
      </c>
      <c r="S6" s="75"/>
      <c r="T6" s="75"/>
      <c r="U6" s="75"/>
      <c r="V6" s="75"/>
      <c r="W6" s="75"/>
      <c r="X6" s="75"/>
      <c r="Y6" s="75"/>
      <c r="Z6" s="75"/>
    </row>
    <row r="7" spans="1:26" s="15" customFormat="1" ht="24.75" customHeight="1">
      <c r="D7" s="35"/>
      <c r="E7" s="35"/>
      <c r="F7" s="35"/>
      <c r="G7" s="35"/>
      <c r="H7" s="35"/>
      <c r="J7" s="78" t="s">
        <v>22</v>
      </c>
      <c r="K7" s="78"/>
      <c r="L7" s="78"/>
      <c r="M7" s="35"/>
      <c r="N7" s="78" t="s">
        <v>23</v>
      </c>
      <c r="O7" s="78"/>
      <c r="P7" s="78"/>
      <c r="R7" s="35"/>
      <c r="S7" s="35"/>
      <c r="T7" s="35"/>
      <c r="U7" s="35"/>
      <c r="V7" s="35"/>
      <c r="W7" s="35"/>
      <c r="X7" s="35"/>
      <c r="Y7" s="35"/>
      <c r="Z7" s="35"/>
    </row>
    <row r="8" spans="1:26" s="15" customFormat="1" ht="24.75" customHeight="1">
      <c r="A8" s="75" t="s">
        <v>24</v>
      </c>
      <c r="B8" s="75"/>
      <c r="D8" s="12" t="s">
        <v>25</v>
      </c>
      <c r="F8" s="12" t="s">
        <v>11</v>
      </c>
      <c r="H8" s="12" t="s">
        <v>12</v>
      </c>
      <c r="J8" s="13" t="s">
        <v>10</v>
      </c>
      <c r="K8" s="35"/>
      <c r="L8" s="13" t="s">
        <v>11</v>
      </c>
      <c r="N8" s="13" t="s">
        <v>10</v>
      </c>
      <c r="O8" s="35"/>
      <c r="P8" s="13" t="s">
        <v>13</v>
      </c>
      <c r="R8" s="12" t="s">
        <v>10</v>
      </c>
      <c r="T8" s="12" t="s">
        <v>26</v>
      </c>
      <c r="V8" s="12" t="s">
        <v>11</v>
      </c>
      <c r="X8" s="12" t="s">
        <v>12</v>
      </c>
      <c r="Z8" s="12" t="s">
        <v>96</v>
      </c>
    </row>
    <row r="9" spans="1:26" s="15" customFormat="1" ht="24.75" customHeight="1">
      <c r="A9" s="76" t="s">
        <v>27</v>
      </c>
      <c r="B9" s="76"/>
      <c r="D9" s="20">
        <v>137643360</v>
      </c>
      <c r="E9" s="32"/>
      <c r="F9" s="20">
        <v>3152255441399</v>
      </c>
      <c r="G9" s="32"/>
      <c r="H9" s="20">
        <v>3157887854656.46</v>
      </c>
      <c r="I9" s="32"/>
      <c r="J9" s="20">
        <v>61102029</v>
      </c>
      <c r="K9" s="32"/>
      <c r="L9" s="20">
        <v>1432696120118</v>
      </c>
      <c r="M9" s="32"/>
      <c r="N9" s="20">
        <v>0</v>
      </c>
      <c r="O9" s="32"/>
      <c r="P9" s="20">
        <v>0</v>
      </c>
      <c r="Q9" s="32"/>
      <c r="R9" s="20">
        <v>198745389</v>
      </c>
      <c r="S9" s="32"/>
      <c r="T9" s="20">
        <v>23586</v>
      </c>
      <c r="U9" s="32"/>
      <c r="V9" s="20">
        <v>4584951561517</v>
      </c>
      <c r="W9" s="32"/>
      <c r="X9" s="20">
        <v>4685880189229.2998</v>
      </c>
      <c r="Y9" s="39"/>
      <c r="Z9" s="18">
        <v>9.48</v>
      </c>
    </row>
    <row r="10" spans="1:26" s="15" customFormat="1" ht="24.75" customHeight="1">
      <c r="A10" s="77" t="s">
        <v>28</v>
      </c>
      <c r="B10" s="77"/>
      <c r="D10" s="21">
        <v>27081456</v>
      </c>
      <c r="E10" s="32"/>
      <c r="F10" s="21">
        <v>634420915990</v>
      </c>
      <c r="G10" s="32"/>
      <c r="H10" s="21">
        <v>659054930165.42004</v>
      </c>
      <c r="I10" s="32"/>
      <c r="J10" s="21">
        <v>0</v>
      </c>
      <c r="K10" s="32"/>
      <c r="L10" s="21">
        <v>0</v>
      </c>
      <c r="M10" s="32"/>
      <c r="N10" s="21">
        <v>-1379678</v>
      </c>
      <c r="O10" s="32"/>
      <c r="P10" s="21">
        <v>33607596145</v>
      </c>
      <c r="Q10" s="32"/>
      <c r="R10" s="21">
        <v>25701778</v>
      </c>
      <c r="S10" s="32"/>
      <c r="T10" s="21">
        <v>25045</v>
      </c>
      <c r="U10" s="32"/>
      <c r="V10" s="21">
        <v>600989046718</v>
      </c>
      <c r="W10" s="32"/>
      <c r="X10" s="21">
        <v>643463665255.18396</v>
      </c>
      <c r="Y10" s="39"/>
      <c r="Z10" s="36">
        <v>1.3</v>
      </c>
    </row>
    <row r="11" spans="1:26" s="15" customFormat="1" ht="24.75" customHeight="1">
      <c r="A11" s="77" t="s">
        <v>29</v>
      </c>
      <c r="B11" s="77"/>
      <c r="D11" s="21">
        <v>20731984</v>
      </c>
      <c r="E11" s="32"/>
      <c r="F11" s="21">
        <v>2564433876159</v>
      </c>
      <c r="G11" s="32"/>
      <c r="H11" s="21">
        <v>2674020022930.3701</v>
      </c>
      <c r="I11" s="32"/>
      <c r="J11" s="21">
        <v>0</v>
      </c>
      <c r="K11" s="32"/>
      <c r="L11" s="21">
        <v>0</v>
      </c>
      <c r="M11" s="32"/>
      <c r="N11" s="21">
        <v>-18239808</v>
      </c>
      <c r="O11" s="32"/>
      <c r="P11" s="21">
        <v>2383886945179</v>
      </c>
      <c r="Q11" s="32"/>
      <c r="R11" s="21">
        <v>2492176</v>
      </c>
      <c r="S11" s="32"/>
      <c r="T11" s="21">
        <v>132607</v>
      </c>
      <c r="U11" s="32"/>
      <c r="V11" s="21">
        <v>305251993617</v>
      </c>
      <c r="W11" s="32"/>
      <c r="X11" s="21">
        <v>330358118338.33099</v>
      </c>
      <c r="Y11" s="39"/>
      <c r="Z11" s="36">
        <v>0.67</v>
      </c>
    </row>
    <row r="12" spans="1:26" s="15" customFormat="1" ht="24.75" customHeight="1">
      <c r="A12" s="77" t="s">
        <v>30</v>
      </c>
      <c r="B12" s="77"/>
      <c r="D12" s="21">
        <v>77644867</v>
      </c>
      <c r="E12" s="32"/>
      <c r="F12" s="21">
        <v>1899229921255</v>
      </c>
      <c r="G12" s="32"/>
      <c r="H12" s="21">
        <v>2021747701139.49</v>
      </c>
      <c r="I12" s="32"/>
      <c r="J12" s="21">
        <v>0</v>
      </c>
      <c r="K12" s="32"/>
      <c r="L12" s="21">
        <v>0</v>
      </c>
      <c r="M12" s="32"/>
      <c r="N12" s="21">
        <v>0</v>
      </c>
      <c r="O12" s="32"/>
      <c r="P12" s="21">
        <v>0</v>
      </c>
      <c r="Q12" s="32"/>
      <c r="R12" s="21">
        <v>77644867</v>
      </c>
      <c r="S12" s="32"/>
      <c r="T12" s="21">
        <v>26802</v>
      </c>
      <c r="U12" s="32"/>
      <c r="V12" s="21">
        <v>1899229921255</v>
      </c>
      <c r="W12" s="32"/>
      <c r="X12" s="21">
        <v>2080270342672.78</v>
      </c>
      <c r="Y12" s="39"/>
      <c r="Z12" s="36">
        <v>4.21</v>
      </c>
    </row>
    <row r="13" spans="1:26" s="15" customFormat="1" ht="24.75" customHeight="1">
      <c r="A13" s="77" t="s">
        <v>31</v>
      </c>
      <c r="B13" s="77"/>
      <c r="D13" s="21">
        <v>113456000</v>
      </c>
      <c r="E13" s="32"/>
      <c r="F13" s="21">
        <v>1933294327940</v>
      </c>
      <c r="G13" s="32"/>
      <c r="H13" s="21">
        <v>2106327837093.2</v>
      </c>
      <c r="I13" s="32"/>
      <c r="J13" s="21">
        <v>0</v>
      </c>
      <c r="K13" s="32"/>
      <c r="L13" s="21">
        <v>0</v>
      </c>
      <c r="M13" s="32"/>
      <c r="N13" s="21">
        <v>0</v>
      </c>
      <c r="O13" s="32"/>
      <c r="P13" s="21">
        <v>0</v>
      </c>
      <c r="Q13" s="32"/>
      <c r="R13" s="21">
        <v>113456000</v>
      </c>
      <c r="S13" s="32"/>
      <c r="T13" s="21">
        <v>19108</v>
      </c>
      <c r="U13" s="32"/>
      <c r="V13" s="21">
        <v>1933294327940</v>
      </c>
      <c r="W13" s="32"/>
      <c r="X13" s="21">
        <v>2167117828514.8</v>
      </c>
      <c r="Y13" s="39"/>
      <c r="Z13" s="36">
        <v>4.38</v>
      </c>
    </row>
    <row r="14" spans="1:26" s="15" customFormat="1" ht="24.75" customHeight="1">
      <c r="A14" s="73" t="s">
        <v>32</v>
      </c>
      <c r="B14" s="73"/>
      <c r="D14" s="22">
        <v>11313328</v>
      </c>
      <c r="E14" s="32"/>
      <c r="F14" s="22">
        <v>412829529092</v>
      </c>
      <c r="G14" s="32"/>
      <c r="H14" s="22">
        <v>488476384191.48798</v>
      </c>
      <c r="I14" s="32"/>
      <c r="J14" s="22">
        <v>0</v>
      </c>
      <c r="K14" s="32"/>
      <c r="L14" s="22">
        <v>0</v>
      </c>
      <c r="M14" s="32"/>
      <c r="N14" s="22">
        <v>0</v>
      </c>
      <c r="O14" s="32"/>
      <c r="P14" s="22">
        <v>0</v>
      </c>
      <c r="Q14" s="32"/>
      <c r="R14" s="22">
        <v>11313328</v>
      </c>
      <c r="S14" s="32"/>
      <c r="T14" s="22">
        <v>44475</v>
      </c>
      <c r="U14" s="32"/>
      <c r="V14" s="22">
        <v>412829529092</v>
      </c>
      <c r="W14" s="32"/>
      <c r="X14" s="22">
        <v>502974722453.09198</v>
      </c>
      <c r="Y14" s="39"/>
      <c r="Z14" s="19">
        <v>1.02</v>
      </c>
    </row>
    <row r="15" spans="1:26" s="15" customFormat="1" ht="24.75" customHeight="1" thickBot="1">
      <c r="A15" s="74" t="s">
        <v>18</v>
      </c>
      <c r="B15" s="74"/>
      <c r="D15" s="23">
        <f>SUM(D9:D14)</f>
        <v>387870995</v>
      </c>
      <c r="E15" s="32"/>
      <c r="F15" s="23">
        <f>SUM(F9:F14)</f>
        <v>10596464011835</v>
      </c>
      <c r="G15" s="32"/>
      <c r="H15" s="23">
        <f>SUM(H9:H14)</f>
        <v>11107514730176.428</v>
      </c>
      <c r="I15" s="32"/>
      <c r="J15" s="23">
        <f>SUM(J9:J14)</f>
        <v>61102029</v>
      </c>
      <c r="K15" s="32"/>
      <c r="L15" s="23">
        <f>SUM(L9:L14)</f>
        <v>1432696120118</v>
      </c>
      <c r="M15" s="32"/>
      <c r="N15" s="23">
        <f>SUM(N9:N14)</f>
        <v>-19619486</v>
      </c>
      <c r="O15" s="32"/>
      <c r="P15" s="23">
        <f>SUM(P9:P14)</f>
        <v>2417494541324</v>
      </c>
      <c r="Q15" s="32"/>
      <c r="R15" s="23">
        <f>SUM(R9:R14)</f>
        <v>429353538</v>
      </c>
      <c r="S15" s="32"/>
      <c r="T15" s="33"/>
      <c r="U15" s="32"/>
      <c r="V15" s="23">
        <f>SUM(V9:V14)</f>
        <v>9736546380139</v>
      </c>
      <c r="W15" s="32"/>
      <c r="X15" s="23">
        <f>SUM(X9:X14)</f>
        <v>10410064866463.486</v>
      </c>
      <c r="Y15" s="39"/>
      <c r="Z15" s="34">
        <f>SUM(Z9:Z14)</f>
        <v>21.06</v>
      </c>
    </row>
    <row r="16" spans="1:26" ht="13.5" thickTop="1"/>
    <row r="19" spans="18:20">
      <c r="T19" s="38"/>
    </row>
    <row r="20" spans="18:20">
      <c r="R20" s="37"/>
    </row>
  </sheetData>
  <mergeCells count="17">
    <mergeCell ref="A1:Z1"/>
    <mergeCell ref="A2:Z2"/>
    <mergeCell ref="A3:Z3"/>
    <mergeCell ref="B5:Z5"/>
    <mergeCell ref="D6:H6"/>
    <mergeCell ref="J6:P6"/>
    <mergeCell ref="R6:Z6"/>
    <mergeCell ref="J7:L7"/>
    <mergeCell ref="N7:P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workbookViewId="0">
      <selection activeCell="D19" sqref="D19"/>
    </sheetView>
  </sheetViews>
  <sheetFormatPr defaultRowHeight="12.75"/>
  <cols>
    <col min="1" max="1" width="6.42578125" bestFit="1" customWidth="1"/>
    <col min="2" max="2" width="22" customWidth="1"/>
    <col min="3" max="3" width="1.28515625" customWidth="1"/>
    <col min="4" max="4" width="13" customWidth="1"/>
    <col min="5" max="5" width="1.28515625" customWidth="1"/>
    <col min="6" max="6" width="16.7109375" customWidth="1"/>
    <col min="7" max="7" width="1.28515625" customWidth="1"/>
    <col min="8" max="8" width="12.7109375" customWidth="1"/>
    <col min="9" max="9" width="1.28515625" customWidth="1"/>
    <col min="10" max="10" width="11.7109375" customWidth="1"/>
    <col min="11" max="11" width="1.28515625" customWidth="1"/>
    <col min="12" max="12" width="9.140625" customWidth="1"/>
    <col min="13" max="13" width="1.28515625" customWidth="1"/>
    <col min="14" max="14" width="9" customWidth="1"/>
    <col min="15" max="15" width="1.28515625" customWidth="1"/>
    <col min="16" max="16" width="5.42578125" bestFit="1" customWidth="1"/>
    <col min="17" max="17" width="1.28515625" customWidth="1"/>
    <col min="18" max="18" width="10.85546875" customWidth="1"/>
    <col min="19" max="19" width="1.28515625" customWidth="1"/>
    <col min="20" max="20" width="12" customWidth="1"/>
    <col min="21" max="21" width="1.28515625" customWidth="1"/>
    <col min="22" max="22" width="7.140625" bestFit="1" customWidth="1"/>
    <col min="23" max="23" width="1.28515625" customWidth="1"/>
    <col min="24" max="24" width="13.57031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3.5703125" customWidth="1"/>
    <col min="33" max="33" width="1.28515625" customWidth="1"/>
    <col min="34" max="34" width="16.57031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7.7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38" ht="27.75" customHeight="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38" ht="27.7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4" spans="1:38" ht="14.45" customHeight="1"/>
    <row r="5" spans="1:38" s="16" customFormat="1" ht="27" customHeight="1">
      <c r="A5" s="40" t="s">
        <v>33</v>
      </c>
      <c r="B5" s="79" t="s">
        <v>34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</row>
    <row r="6" spans="1:38" s="16" customFormat="1" ht="27" customHeight="1">
      <c r="A6" s="82" t="s">
        <v>35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47"/>
      <c r="P6" s="75" t="s">
        <v>4</v>
      </c>
      <c r="Q6" s="75"/>
      <c r="R6" s="75"/>
      <c r="S6" s="75"/>
      <c r="T6" s="75"/>
      <c r="V6" s="75" t="s">
        <v>5</v>
      </c>
      <c r="W6" s="75"/>
      <c r="X6" s="75"/>
      <c r="Y6" s="75"/>
      <c r="Z6" s="75"/>
      <c r="AA6" s="75"/>
      <c r="AB6" s="75"/>
      <c r="AD6" s="75" t="s">
        <v>6</v>
      </c>
      <c r="AE6" s="75"/>
      <c r="AF6" s="75"/>
      <c r="AG6" s="75"/>
      <c r="AH6" s="75"/>
      <c r="AI6" s="75"/>
      <c r="AJ6" s="75"/>
      <c r="AK6" s="75"/>
      <c r="AL6" s="75"/>
    </row>
    <row r="7" spans="1:38" s="16" customFormat="1" ht="27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/>
      <c r="P7" s="17"/>
      <c r="Q7" s="17"/>
      <c r="R7" s="17"/>
      <c r="S7" s="17"/>
      <c r="T7" s="17"/>
      <c r="V7" s="78" t="s">
        <v>7</v>
      </c>
      <c r="W7" s="78"/>
      <c r="X7" s="78"/>
      <c r="Y7" s="17"/>
      <c r="Z7" s="78" t="s">
        <v>8</v>
      </c>
      <c r="AA7" s="78"/>
      <c r="AB7" s="78"/>
      <c r="AD7" s="17"/>
      <c r="AE7" s="17"/>
      <c r="AF7" s="17"/>
      <c r="AG7" s="17"/>
      <c r="AH7" s="17"/>
      <c r="AI7" s="17"/>
      <c r="AJ7" s="17"/>
      <c r="AK7" s="17"/>
      <c r="AL7" s="17"/>
    </row>
    <row r="8" spans="1:38" s="44" customFormat="1" ht="55.5" customHeight="1">
      <c r="A8" s="80" t="s">
        <v>36</v>
      </c>
      <c r="B8" s="80"/>
      <c r="D8" s="9" t="s">
        <v>37</v>
      </c>
      <c r="F8" s="9" t="s">
        <v>38</v>
      </c>
      <c r="H8" s="9" t="s">
        <v>39</v>
      </c>
      <c r="J8" s="9" t="s">
        <v>40</v>
      </c>
      <c r="L8" s="9" t="s">
        <v>41</v>
      </c>
      <c r="N8" s="9" t="s">
        <v>20</v>
      </c>
      <c r="P8" s="9" t="s">
        <v>10</v>
      </c>
      <c r="R8" s="9" t="s">
        <v>11</v>
      </c>
      <c r="T8" s="9" t="s">
        <v>12</v>
      </c>
      <c r="V8" s="14" t="s">
        <v>10</v>
      </c>
      <c r="W8" s="45"/>
      <c r="X8" s="14" t="s">
        <v>11</v>
      </c>
      <c r="Z8" s="14" t="s">
        <v>10</v>
      </c>
      <c r="AA8" s="45"/>
      <c r="AB8" s="14" t="s">
        <v>13</v>
      </c>
      <c r="AD8" s="9" t="s">
        <v>10</v>
      </c>
      <c r="AF8" s="9" t="s">
        <v>14</v>
      </c>
      <c r="AH8" s="9" t="s">
        <v>11</v>
      </c>
      <c r="AJ8" s="9" t="s">
        <v>12</v>
      </c>
      <c r="AL8" s="9" t="s">
        <v>96</v>
      </c>
    </row>
    <row r="9" spans="1:38" s="16" customFormat="1" ht="27" customHeight="1">
      <c r="A9" s="81" t="s">
        <v>42</v>
      </c>
      <c r="B9" s="81"/>
      <c r="D9" s="41" t="s">
        <v>43</v>
      </c>
      <c r="F9" s="41" t="s">
        <v>43</v>
      </c>
      <c r="H9" s="41" t="s">
        <v>44</v>
      </c>
      <c r="J9" s="41" t="s">
        <v>45</v>
      </c>
      <c r="L9" s="42">
        <v>23</v>
      </c>
      <c r="N9" s="42">
        <v>23</v>
      </c>
      <c r="P9" s="43">
        <v>0</v>
      </c>
      <c r="R9" s="43">
        <v>0</v>
      </c>
      <c r="T9" s="43">
        <v>0</v>
      </c>
      <c r="V9" s="43">
        <v>10000</v>
      </c>
      <c r="X9" s="43">
        <v>9609962175</v>
      </c>
      <c r="Z9" s="43">
        <v>0</v>
      </c>
      <c r="AB9" s="43">
        <v>0</v>
      </c>
      <c r="AD9" s="43">
        <v>10000</v>
      </c>
      <c r="AF9" s="43">
        <v>938990</v>
      </c>
      <c r="AH9" s="43">
        <v>9609962175</v>
      </c>
      <c r="AJ9" s="43">
        <v>9383092322</v>
      </c>
      <c r="AL9" s="42">
        <v>0.02</v>
      </c>
    </row>
    <row r="10" spans="1:38" s="16" customFormat="1" ht="27" customHeight="1">
      <c r="A10" s="74" t="s">
        <v>18</v>
      </c>
      <c r="B10" s="74"/>
      <c r="D10"/>
      <c r="E10"/>
      <c r="F10"/>
      <c r="G10"/>
      <c r="H10"/>
      <c r="I10"/>
      <c r="J10"/>
      <c r="K10"/>
      <c r="L10"/>
      <c r="M10"/>
      <c r="N10"/>
      <c r="P10" s="28">
        <v>0</v>
      </c>
      <c r="R10" s="28">
        <v>0</v>
      </c>
      <c r="T10" s="28">
        <v>0</v>
      </c>
      <c r="V10" s="28">
        <v>10000</v>
      </c>
      <c r="X10" s="28">
        <v>9609962175</v>
      </c>
      <c r="Z10" s="28">
        <v>0</v>
      </c>
      <c r="AB10" s="28">
        <v>0</v>
      </c>
      <c r="AD10" s="28">
        <v>10000</v>
      </c>
      <c r="AF10"/>
      <c r="AH10" s="28">
        <v>9609962175</v>
      </c>
      <c r="AJ10" s="28">
        <v>9383092322</v>
      </c>
      <c r="AL10" s="34">
        <v>0.02</v>
      </c>
    </row>
    <row r="14" spans="1:38">
      <c r="AL14" s="48"/>
    </row>
    <row r="15" spans="1:38">
      <c r="AJ15" s="37"/>
    </row>
    <row r="16" spans="1:38">
      <c r="AJ16" s="88"/>
    </row>
  </sheetData>
  <mergeCells count="13">
    <mergeCell ref="A1:AL1"/>
    <mergeCell ref="A2:AL2"/>
    <mergeCell ref="A3:AL3"/>
    <mergeCell ref="B5:AL5"/>
    <mergeCell ref="P6:T6"/>
    <mergeCell ref="V6:AB6"/>
    <mergeCell ref="AD6:AL6"/>
    <mergeCell ref="A6:N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D28" sqref="D28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8.28515625" customWidth="1"/>
    <col min="5" max="5" width="1.28515625" customWidth="1"/>
    <col min="6" max="6" width="19.28515625" customWidth="1"/>
    <col min="7" max="7" width="1.28515625" customWidth="1"/>
    <col min="8" max="8" width="19.5703125" customWidth="1"/>
    <col min="9" max="9" width="1.28515625" customWidth="1"/>
    <col min="10" max="10" width="15.8554687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8.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8.5" customHeight="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28.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21.75" customHeight="1">
      <c r="A4" s="49" t="s">
        <v>46</v>
      </c>
      <c r="B4" s="79" t="s">
        <v>100</v>
      </c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ht="21.75" customHeight="1">
      <c r="A5" s="15"/>
      <c r="B5" s="15"/>
      <c r="C5" s="15"/>
      <c r="D5" s="50" t="s">
        <v>4</v>
      </c>
      <c r="E5" s="15"/>
      <c r="F5" s="75" t="s">
        <v>5</v>
      </c>
      <c r="G5" s="75"/>
      <c r="H5" s="75"/>
      <c r="I5" s="15"/>
      <c r="J5" s="82" t="s">
        <v>6</v>
      </c>
      <c r="K5" s="82"/>
      <c r="L5" s="82"/>
    </row>
    <row r="6" spans="1:12" ht="21.75" customHeight="1">
      <c r="A6" s="15"/>
      <c r="B6" s="15"/>
      <c r="C6" s="15"/>
      <c r="D6" s="35"/>
      <c r="E6" s="15"/>
      <c r="F6" s="35"/>
      <c r="G6" s="35"/>
      <c r="H6" s="35"/>
      <c r="I6" s="15"/>
      <c r="J6" s="63"/>
      <c r="K6" s="15"/>
      <c r="L6" s="15"/>
    </row>
    <row r="7" spans="1:12" ht="21.75" customHeight="1">
      <c r="A7" s="75" t="s">
        <v>47</v>
      </c>
      <c r="B7" s="75"/>
      <c r="C7" s="15"/>
      <c r="D7" s="50" t="s">
        <v>48</v>
      </c>
      <c r="E7" s="15"/>
      <c r="F7" s="50" t="s">
        <v>49</v>
      </c>
      <c r="G7" s="15"/>
      <c r="H7" s="50" t="s">
        <v>50</v>
      </c>
      <c r="I7" s="15"/>
      <c r="J7" s="50" t="s">
        <v>48</v>
      </c>
      <c r="K7" s="15"/>
      <c r="L7" s="50" t="s">
        <v>96</v>
      </c>
    </row>
    <row r="8" spans="1:12" ht="21.75" customHeight="1">
      <c r="A8" s="76" t="s">
        <v>51</v>
      </c>
      <c r="B8" s="76"/>
      <c r="C8" s="15"/>
      <c r="D8" s="20">
        <v>12684176</v>
      </c>
      <c r="E8" s="64"/>
      <c r="F8" s="20">
        <v>104857</v>
      </c>
      <c r="G8" s="64"/>
      <c r="H8" s="20">
        <v>630000</v>
      </c>
      <c r="I8" s="64"/>
      <c r="J8" s="20">
        <v>12159033</v>
      </c>
      <c r="K8" s="15"/>
      <c r="L8" s="60">
        <v>0</v>
      </c>
    </row>
    <row r="9" spans="1:12" ht="21.75" customHeight="1">
      <c r="A9" s="77" t="s">
        <v>51</v>
      </c>
      <c r="B9" s="77"/>
      <c r="C9" s="15"/>
      <c r="D9" s="21">
        <v>10133445</v>
      </c>
      <c r="E9" s="64"/>
      <c r="F9" s="21">
        <v>85823</v>
      </c>
      <c r="G9" s="64"/>
      <c r="H9" s="21">
        <v>0</v>
      </c>
      <c r="I9" s="64"/>
      <c r="J9" s="21">
        <v>10219268</v>
      </c>
      <c r="K9" s="15"/>
      <c r="L9" s="61">
        <v>0</v>
      </c>
    </row>
    <row r="10" spans="1:12" ht="21.75" customHeight="1">
      <c r="A10" s="77" t="s">
        <v>52</v>
      </c>
      <c r="B10" s="77"/>
      <c r="C10" s="15"/>
      <c r="D10" s="21">
        <v>24385083</v>
      </c>
      <c r="E10" s="64"/>
      <c r="F10" s="21">
        <v>207121</v>
      </c>
      <c r="G10" s="64"/>
      <c r="H10" s="21">
        <v>0</v>
      </c>
      <c r="I10" s="64"/>
      <c r="J10" s="21">
        <v>24592204</v>
      </c>
      <c r="K10" s="15"/>
      <c r="L10" s="61">
        <v>0</v>
      </c>
    </row>
    <row r="11" spans="1:12" ht="21.75" customHeight="1">
      <c r="A11" s="77" t="s">
        <v>52</v>
      </c>
      <c r="B11" s="77"/>
      <c r="C11" s="15"/>
      <c r="D11" s="21">
        <v>21372858</v>
      </c>
      <c r="E11" s="64"/>
      <c r="F11" s="21">
        <v>181483</v>
      </c>
      <c r="G11" s="64"/>
      <c r="H11" s="21">
        <v>0</v>
      </c>
      <c r="I11" s="64"/>
      <c r="J11" s="21">
        <v>21554341</v>
      </c>
      <c r="K11" s="15"/>
      <c r="L11" s="61">
        <v>0</v>
      </c>
    </row>
    <row r="12" spans="1:12" ht="21.75" customHeight="1">
      <c r="A12" s="77" t="s">
        <v>52</v>
      </c>
      <c r="B12" s="77"/>
      <c r="C12" s="15"/>
      <c r="D12" s="21">
        <v>23262321</v>
      </c>
      <c r="E12" s="64"/>
      <c r="F12" s="21">
        <v>197565</v>
      </c>
      <c r="G12" s="64"/>
      <c r="H12" s="21">
        <v>0</v>
      </c>
      <c r="I12" s="64"/>
      <c r="J12" s="21">
        <v>23459886</v>
      </c>
      <c r="K12" s="15"/>
      <c r="L12" s="61">
        <v>0</v>
      </c>
    </row>
    <row r="13" spans="1:12" ht="21.75" customHeight="1">
      <c r="A13" s="73" t="s">
        <v>53</v>
      </c>
      <c r="B13" s="73"/>
      <c r="C13" s="15"/>
      <c r="D13" s="22">
        <v>9323415</v>
      </c>
      <c r="E13" s="64"/>
      <c r="F13" s="22">
        <v>336510698152</v>
      </c>
      <c r="G13" s="64"/>
      <c r="H13" s="22">
        <v>336511945000</v>
      </c>
      <c r="I13" s="64"/>
      <c r="J13" s="22">
        <v>8076567</v>
      </c>
      <c r="K13" s="15"/>
      <c r="L13" s="62">
        <v>0</v>
      </c>
    </row>
    <row r="14" spans="1:12" ht="21.75" customHeight="1" thickBot="1">
      <c r="A14" s="74" t="s">
        <v>18</v>
      </c>
      <c r="B14" s="74"/>
      <c r="C14" s="15"/>
      <c r="D14" s="23">
        <f>SUM(D8:D13)</f>
        <v>101161298</v>
      </c>
      <c r="E14" s="64"/>
      <c r="F14" s="23">
        <f>SUM(F8:F13)</f>
        <v>336511475001</v>
      </c>
      <c r="G14" s="64"/>
      <c r="H14" s="23">
        <f>SUM(H8:H13)</f>
        <v>336512575000</v>
      </c>
      <c r="I14" s="64"/>
      <c r="J14" s="23">
        <f>SUM(J8:J13)</f>
        <v>100061299</v>
      </c>
      <c r="K14" s="15"/>
      <c r="L14" s="65">
        <f>SUM(L8:L13)</f>
        <v>0</v>
      </c>
    </row>
    <row r="15" spans="1:12" ht="13.5" thickTop="1"/>
  </sheetData>
  <mergeCells count="14">
    <mergeCell ref="A1:L1"/>
    <mergeCell ref="A2:L2"/>
    <mergeCell ref="A3:L3"/>
    <mergeCell ref="B4:L4"/>
    <mergeCell ref="F5:H5"/>
    <mergeCell ref="J5:L5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"/>
  <sheetViews>
    <sheetView rightToLeft="1" tabSelected="1" workbookViewId="0">
      <selection activeCell="E30" sqref="E30"/>
    </sheetView>
  </sheetViews>
  <sheetFormatPr defaultRowHeight="12.75"/>
  <cols>
    <col min="1" max="1" width="4.140625" customWidth="1"/>
    <col min="2" max="2" width="46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1.28515625" customWidth="1"/>
    <col min="12" max="12" width="22" customWidth="1"/>
    <col min="13" max="13" width="1.28515625" customWidth="1"/>
    <col min="14" max="14" width="18.7109375" bestFit="1" customWidth="1"/>
    <col min="15" max="15" width="1.28515625" customWidth="1"/>
    <col min="16" max="16" width="19.42578125" customWidth="1"/>
  </cols>
  <sheetData>
    <row r="1" spans="1:16" ht="30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30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30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6" ht="14.4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5.5" customHeight="1">
      <c r="A5" s="40" t="s">
        <v>55</v>
      </c>
      <c r="B5" s="79" t="s">
        <v>101</v>
      </c>
      <c r="C5" s="79"/>
      <c r="D5" s="79"/>
      <c r="E5" s="79"/>
      <c r="F5" s="79"/>
      <c r="G5" s="79"/>
      <c r="H5" s="79"/>
      <c r="I5" s="79"/>
      <c r="J5" s="79"/>
      <c r="K5" s="49"/>
      <c r="L5" s="49"/>
      <c r="M5" s="49"/>
      <c r="N5" s="49"/>
      <c r="O5" s="49"/>
      <c r="P5" s="49"/>
    </row>
    <row r="6" spans="1:16" ht="25.5" customHeight="1">
      <c r="A6" s="16"/>
      <c r="B6" s="16"/>
      <c r="C6" s="16"/>
      <c r="D6" s="83" t="s">
        <v>64</v>
      </c>
      <c r="E6" s="83"/>
      <c r="F6" s="83"/>
      <c r="G6" s="83"/>
      <c r="H6" s="83"/>
      <c r="I6" s="83"/>
      <c r="J6" s="83"/>
      <c r="K6" s="16"/>
      <c r="L6" s="83" t="s">
        <v>65</v>
      </c>
      <c r="M6" s="83"/>
      <c r="N6" s="83"/>
      <c r="O6" s="83"/>
      <c r="P6" s="83"/>
    </row>
    <row r="7" spans="1:16" ht="25.5" customHeight="1">
      <c r="A7" s="75" t="s">
        <v>56</v>
      </c>
      <c r="B7" s="75"/>
      <c r="C7" s="16"/>
      <c r="D7" s="50" t="s">
        <v>57</v>
      </c>
      <c r="E7" s="16"/>
      <c r="F7" s="54" t="s">
        <v>48</v>
      </c>
      <c r="G7" s="30"/>
      <c r="H7" s="54" t="s">
        <v>58</v>
      </c>
      <c r="I7" s="30"/>
      <c r="J7" s="54" t="s">
        <v>106</v>
      </c>
      <c r="K7" s="30"/>
      <c r="L7" s="54" t="s">
        <v>48</v>
      </c>
      <c r="M7" s="30"/>
      <c r="N7" s="54" t="s">
        <v>58</v>
      </c>
      <c r="O7" s="30"/>
      <c r="P7" s="54" t="s">
        <v>106</v>
      </c>
    </row>
    <row r="8" spans="1:16" ht="25.5" customHeight="1">
      <c r="A8" s="76" t="s">
        <v>102</v>
      </c>
      <c r="B8" s="76"/>
      <c r="C8" s="16"/>
      <c r="D8" s="66" t="s">
        <v>59</v>
      </c>
      <c r="E8" s="16"/>
      <c r="F8" s="20">
        <f>'درآمد سرمایه‌گذاری در سهام'!J12</f>
        <v>-1164640310788</v>
      </c>
      <c r="G8" s="30"/>
      <c r="H8" s="18">
        <f>F8/F12*100</f>
        <v>132.7317724434478</v>
      </c>
      <c r="I8" s="30"/>
      <c r="J8" s="18">
        <v>-2.3556772095393801</v>
      </c>
      <c r="K8" s="30"/>
      <c r="L8" s="20">
        <f>'درآمد سرمایه‌گذاری در سهام'!T12</f>
        <v>15268444798770</v>
      </c>
      <c r="M8" s="30"/>
      <c r="N8" s="18">
        <f>L8/L12*100</f>
        <v>93.142398865431844</v>
      </c>
      <c r="O8" s="30"/>
      <c r="P8" s="18">
        <v>30.882949099741253</v>
      </c>
    </row>
    <row r="9" spans="1:16" ht="25.5" customHeight="1">
      <c r="A9" s="77" t="s">
        <v>103</v>
      </c>
      <c r="B9" s="77"/>
      <c r="C9" s="16"/>
      <c r="D9" s="67" t="s">
        <v>60</v>
      </c>
      <c r="E9" s="16"/>
      <c r="F9" s="21">
        <f>'درآمد سرمایه‌گذاری در صندوق'!J15</f>
        <v>287348557490</v>
      </c>
      <c r="G9" s="30"/>
      <c r="H9" s="36">
        <f>F9/F12*100</f>
        <v>-32.748551626990995</v>
      </c>
      <c r="I9" s="30"/>
      <c r="J9" s="36">
        <v>0.5812098738152186</v>
      </c>
      <c r="K9" s="30"/>
      <c r="L9" s="21">
        <f>'درآمد سرمایه‌گذاری در صندوق'!T15</f>
        <v>1124282769980</v>
      </c>
      <c r="M9" s="30"/>
      <c r="N9" s="36">
        <f>L9/L12*100</f>
        <v>6.8584846445818544</v>
      </c>
      <c r="O9" s="30"/>
      <c r="P9" s="36">
        <v>2.274047423730118</v>
      </c>
    </row>
    <row r="10" spans="1:16" ht="25.5" customHeight="1">
      <c r="A10" s="77" t="s">
        <v>104</v>
      </c>
      <c r="B10" s="77"/>
      <c r="C10" s="16"/>
      <c r="D10" s="67" t="s">
        <v>61</v>
      </c>
      <c r="E10" s="16"/>
      <c r="F10" s="21">
        <f>'درآمد سرمایه‌گذاری در اوراق به'!J10</f>
        <v>-148038098</v>
      </c>
      <c r="G10" s="30"/>
      <c r="H10" s="36">
        <f>F10/F12*100</f>
        <v>1.6871611736847744E-2</v>
      </c>
      <c r="I10" s="30"/>
      <c r="J10" s="36">
        <v>-2.9943148143842441E-4</v>
      </c>
      <c r="K10" s="30"/>
      <c r="L10" s="21">
        <f>'درآمد سرمایه‌گذاری در اوراق به'!R10</f>
        <v>-148038098</v>
      </c>
      <c r="M10" s="30"/>
      <c r="N10" s="36">
        <f>L10/L12*100</f>
        <v>-9.0307976699150632E-4</v>
      </c>
      <c r="O10" s="30"/>
      <c r="P10" s="36">
        <v>-2.9943148143842441E-4</v>
      </c>
    </row>
    <row r="11" spans="1:16" ht="25.5" customHeight="1">
      <c r="A11" s="77" t="s">
        <v>105</v>
      </c>
      <c r="B11" s="77"/>
      <c r="C11" s="16"/>
      <c r="D11" s="67" t="s">
        <v>62</v>
      </c>
      <c r="E11" s="16"/>
      <c r="F11" s="21">
        <f>'درآمد سپرده بانکی'!D9</f>
        <v>811001</v>
      </c>
      <c r="G11" s="30"/>
      <c r="H11" s="36">
        <f>F11/F12*100</f>
        <v>-9.2428193654550041E-5</v>
      </c>
      <c r="I11" s="30"/>
      <c r="J11" s="36">
        <v>1.6403833483326952E-6</v>
      </c>
      <c r="K11" s="30"/>
      <c r="L11" s="21">
        <f>'درآمد سپرده بانکی'!H9</f>
        <v>3207988</v>
      </c>
      <c r="M11" s="30"/>
      <c r="N11" s="36">
        <f>L11/L12*100</f>
        <v>1.9569753291153124E-5</v>
      </c>
      <c r="O11" s="30"/>
      <c r="P11" s="36">
        <v>6.4886850902170346E-6</v>
      </c>
    </row>
    <row r="12" spans="1:16" ht="25.5" customHeight="1" thickBot="1">
      <c r="A12" s="74" t="s">
        <v>18</v>
      </c>
      <c r="B12" s="74"/>
      <c r="C12" s="16"/>
      <c r="E12" s="16"/>
      <c r="F12" s="23">
        <f>SUM(F8:F11)</f>
        <v>-877438980395</v>
      </c>
      <c r="G12" s="30"/>
      <c r="H12" s="34">
        <f>SUM(H8:H11)</f>
        <v>99.999999999999986</v>
      </c>
      <c r="I12" s="30"/>
      <c r="J12" s="34">
        <f>SUM(J8:J11)</f>
        <v>-1.7747651268222515</v>
      </c>
      <c r="K12" s="30"/>
      <c r="L12" s="23">
        <f>SUM(L8:L11)</f>
        <v>16392582738640</v>
      </c>
      <c r="M12" s="30"/>
      <c r="N12" s="34">
        <f>SUM(N8:N11)</f>
        <v>100</v>
      </c>
      <c r="O12" s="30"/>
      <c r="P12" s="34">
        <f>SUM(P8:P11)</f>
        <v>33.156703580675021</v>
      </c>
    </row>
    <row r="15" spans="1:16">
      <c r="J15" s="37"/>
    </row>
  </sheetData>
  <mergeCells count="12">
    <mergeCell ref="L6:P6"/>
    <mergeCell ref="A1:P1"/>
    <mergeCell ref="A2:P2"/>
    <mergeCell ref="A3:P3"/>
    <mergeCell ref="B5:J5"/>
    <mergeCell ref="A7:B7"/>
    <mergeCell ref="D6:J6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4"/>
  <sheetViews>
    <sheetView rightToLeft="1" workbookViewId="0">
      <selection activeCell="E30" sqref="E30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8.140625" customWidth="1"/>
    <col min="5" max="5" width="1.28515625" customWidth="1"/>
    <col min="6" max="6" width="22.140625" customWidth="1"/>
    <col min="7" max="7" width="1.28515625" customWidth="1"/>
    <col min="8" max="8" width="19.140625" customWidth="1"/>
    <col min="9" max="9" width="1.28515625" customWidth="1"/>
    <col min="10" max="10" width="21.85546875" customWidth="1"/>
    <col min="11" max="11" width="1.28515625" customWidth="1"/>
    <col min="12" max="12" width="19.7109375" customWidth="1"/>
    <col min="13" max="13" width="1.28515625" customWidth="1"/>
    <col min="14" max="14" width="21" customWidth="1"/>
    <col min="15" max="15" width="1.28515625" customWidth="1"/>
    <col min="16" max="16" width="21.5703125" customWidth="1"/>
    <col min="17" max="17" width="1.28515625" customWidth="1"/>
    <col min="18" max="18" width="21" customWidth="1"/>
    <col min="19" max="19" width="1.28515625" customWidth="1"/>
    <col min="20" max="20" width="21.85546875" customWidth="1"/>
    <col min="21" max="21" width="1.28515625" customWidth="1"/>
    <col min="22" max="22" width="19.28515625" bestFit="1" customWidth="1"/>
  </cols>
  <sheetData>
    <row r="1" spans="1:22" ht="27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27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27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22" ht="14.45" customHeight="1"/>
    <row r="5" spans="1:22" ht="27" customHeight="1">
      <c r="A5" s="1" t="s">
        <v>63</v>
      </c>
      <c r="B5" s="79" t="s">
        <v>102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ht="27" customHeight="1">
      <c r="A6" s="16"/>
      <c r="B6" s="16"/>
      <c r="C6" s="16"/>
      <c r="D6" s="75" t="s">
        <v>64</v>
      </c>
      <c r="E6" s="75"/>
      <c r="F6" s="75"/>
      <c r="G6" s="75"/>
      <c r="H6" s="75"/>
      <c r="I6" s="75"/>
      <c r="J6" s="75"/>
      <c r="K6" s="75"/>
      <c r="L6" s="75"/>
      <c r="M6" s="16"/>
      <c r="N6" s="75" t="s">
        <v>65</v>
      </c>
      <c r="O6" s="75"/>
      <c r="P6" s="75"/>
      <c r="Q6" s="75"/>
      <c r="R6" s="75"/>
      <c r="S6" s="75"/>
      <c r="T6" s="75"/>
      <c r="U6" s="75"/>
      <c r="V6" s="75"/>
    </row>
    <row r="7" spans="1:22" ht="27" customHeight="1">
      <c r="A7" s="16"/>
      <c r="B7" s="16"/>
      <c r="C7" s="16"/>
      <c r="D7" s="17"/>
      <c r="E7" s="17"/>
      <c r="F7" s="17"/>
      <c r="G7" s="17"/>
      <c r="H7" s="17"/>
      <c r="I7" s="17"/>
      <c r="J7" s="78" t="s">
        <v>18</v>
      </c>
      <c r="K7" s="78"/>
      <c r="L7" s="78"/>
      <c r="M7" s="16"/>
      <c r="N7" s="17"/>
      <c r="O7" s="17"/>
      <c r="P7" s="17"/>
      <c r="Q7" s="17"/>
      <c r="R7" s="17"/>
      <c r="S7" s="17"/>
      <c r="T7" s="78" t="s">
        <v>18</v>
      </c>
      <c r="U7" s="78"/>
      <c r="V7" s="78"/>
    </row>
    <row r="8" spans="1:22" ht="27" customHeight="1">
      <c r="A8" s="75" t="s">
        <v>66</v>
      </c>
      <c r="B8" s="75"/>
      <c r="C8" s="16"/>
      <c r="D8" s="54" t="s">
        <v>67</v>
      </c>
      <c r="E8" s="16"/>
      <c r="F8" s="54" t="s">
        <v>68</v>
      </c>
      <c r="G8" s="16"/>
      <c r="H8" s="54" t="s">
        <v>69</v>
      </c>
      <c r="I8" s="16"/>
      <c r="J8" s="57" t="s">
        <v>48</v>
      </c>
      <c r="K8" s="17"/>
      <c r="L8" s="57" t="s">
        <v>58</v>
      </c>
      <c r="M8" s="16"/>
      <c r="N8" s="54" t="s">
        <v>67</v>
      </c>
      <c r="O8" s="16"/>
      <c r="P8" s="54" t="s">
        <v>68</v>
      </c>
      <c r="Q8" s="16"/>
      <c r="R8" s="54" t="s">
        <v>69</v>
      </c>
      <c r="S8" s="16"/>
      <c r="T8" s="57" t="s">
        <v>48</v>
      </c>
      <c r="U8" s="17"/>
      <c r="V8" s="57" t="s">
        <v>58</v>
      </c>
    </row>
    <row r="9" spans="1:22" ht="27" customHeight="1">
      <c r="A9" s="76" t="s">
        <v>15</v>
      </c>
      <c r="B9" s="76"/>
      <c r="C9" s="30"/>
      <c r="D9" s="20">
        <v>0</v>
      </c>
      <c r="E9" s="32"/>
      <c r="F9" s="20">
        <v>-2660682640175</v>
      </c>
      <c r="G9" s="32"/>
      <c r="H9" s="20">
        <v>403520825001</v>
      </c>
      <c r="I9" s="32"/>
      <c r="J9" s="20">
        <f>SUM(D9:H9)</f>
        <v>-2257161815174</v>
      </c>
      <c r="K9" s="30"/>
      <c r="L9" s="18">
        <v>257.24430594112482</v>
      </c>
      <c r="M9" s="30"/>
      <c r="N9" s="20">
        <v>0</v>
      </c>
      <c r="O9" s="32"/>
      <c r="P9" s="20">
        <v>8849245521579</v>
      </c>
      <c r="Q9" s="32"/>
      <c r="R9" s="20">
        <v>2237940462453</v>
      </c>
      <c r="S9" s="32"/>
      <c r="T9" s="20">
        <f>SUM(N9:R9)</f>
        <v>11087185984032</v>
      </c>
      <c r="U9" s="30"/>
      <c r="V9" s="18">
        <v>67.635382177438629</v>
      </c>
    </row>
    <row r="10" spans="1:22" ht="27" customHeight="1">
      <c r="A10" s="77" t="s">
        <v>16</v>
      </c>
      <c r="B10" s="77"/>
      <c r="C10" s="30"/>
      <c r="D10" s="21">
        <v>0</v>
      </c>
      <c r="E10" s="32"/>
      <c r="F10" s="21">
        <v>1157765575792</v>
      </c>
      <c r="G10" s="32"/>
      <c r="H10" s="21">
        <v>7399585420</v>
      </c>
      <c r="I10" s="32"/>
      <c r="J10" s="21">
        <f>SUM(D10:H10)</f>
        <v>1165165161212</v>
      </c>
      <c r="K10" s="30"/>
      <c r="L10" s="36">
        <v>-132.79158861707663</v>
      </c>
      <c r="M10" s="30"/>
      <c r="N10" s="21">
        <v>1479490575165</v>
      </c>
      <c r="O10" s="32"/>
      <c r="P10" s="21">
        <v>2372122549297</v>
      </c>
      <c r="Q10" s="32"/>
      <c r="R10" s="21">
        <v>7020634086</v>
      </c>
      <c r="S10" s="32"/>
      <c r="T10" s="21">
        <f>SUM(N10:R10)</f>
        <v>3858633758548</v>
      </c>
      <c r="U10" s="30"/>
      <c r="V10" s="36">
        <v>23.538900611753931</v>
      </c>
    </row>
    <row r="11" spans="1:22" ht="27" customHeight="1">
      <c r="A11" s="73" t="s">
        <v>97</v>
      </c>
      <c r="B11" s="73"/>
      <c r="C11" s="30"/>
      <c r="D11" s="22">
        <v>71798502164</v>
      </c>
      <c r="E11" s="32"/>
      <c r="F11" s="22">
        <v>-172843922101</v>
      </c>
      <c r="G11" s="32"/>
      <c r="H11" s="22">
        <v>28401763111</v>
      </c>
      <c r="I11" s="32"/>
      <c r="J11" s="22">
        <f>SUM(D11:H11)</f>
        <v>-72643656826</v>
      </c>
      <c r="K11" s="30"/>
      <c r="L11" s="19">
        <v>8.2790551193996116</v>
      </c>
      <c r="M11" s="30"/>
      <c r="N11" s="22">
        <v>71798502164</v>
      </c>
      <c r="O11" s="32"/>
      <c r="P11" s="21">
        <v>102690568275</v>
      </c>
      <c r="Q11" s="32"/>
      <c r="R11" s="22">
        <v>148135985751</v>
      </c>
      <c r="S11" s="32"/>
      <c r="T11" s="22">
        <f>SUM(N11:R11)</f>
        <v>322625056190</v>
      </c>
      <c r="U11" s="30"/>
      <c r="V11" s="19">
        <v>1.9681160762392857</v>
      </c>
    </row>
    <row r="12" spans="1:22" ht="27" customHeight="1" thickBot="1">
      <c r="A12" s="74" t="s">
        <v>18</v>
      </c>
      <c r="B12" s="74"/>
      <c r="C12" s="30"/>
      <c r="D12" s="23">
        <f>SUM(D9:D11)</f>
        <v>71798502164</v>
      </c>
      <c r="E12" s="32"/>
      <c r="F12" s="23">
        <f>SUM(F9:F11)</f>
        <v>-1675760986484</v>
      </c>
      <c r="G12" s="32"/>
      <c r="H12" s="23">
        <f>SUM(H9:H11)</f>
        <v>439322173532</v>
      </c>
      <c r="I12" s="32"/>
      <c r="J12" s="23">
        <f>SUM(J9:J11)</f>
        <v>-1164640310788</v>
      </c>
      <c r="K12" s="30"/>
      <c r="L12" s="34">
        <f>SUM(L9:L11)</f>
        <v>132.7317724434478</v>
      </c>
      <c r="M12" s="30"/>
      <c r="N12" s="23">
        <f>SUM(N9:N11)</f>
        <v>1551289077329</v>
      </c>
      <c r="O12" s="32"/>
      <c r="P12" s="23">
        <f>SUM(P9:P11)</f>
        <v>11324058639151</v>
      </c>
      <c r="Q12" s="32"/>
      <c r="R12" s="23">
        <f>SUM(R9:R11)</f>
        <v>2393097082290</v>
      </c>
      <c r="S12" s="32"/>
      <c r="T12" s="23">
        <f>SUM(T9:T11)</f>
        <v>15268444798770</v>
      </c>
      <c r="U12" s="30"/>
      <c r="V12" s="34">
        <f>SUM(V9:V11)</f>
        <v>93.142398865431844</v>
      </c>
    </row>
    <row r="13" spans="1:22" ht="13.5" thickTop="1"/>
    <row r="14" spans="1:22">
      <c r="N14" s="37"/>
    </row>
    <row r="15" spans="1:22">
      <c r="D15" s="37"/>
      <c r="F15" s="37"/>
      <c r="N15" s="37"/>
      <c r="P15" s="37"/>
      <c r="R15" s="37"/>
      <c r="V15" s="37"/>
    </row>
    <row r="16" spans="1:22">
      <c r="F16" s="37"/>
      <c r="L16" s="37"/>
      <c r="P16" s="37"/>
      <c r="R16" s="37"/>
    </row>
    <row r="17" spans="6:18">
      <c r="F17" s="37"/>
      <c r="P17" s="37"/>
      <c r="R17" s="37"/>
    </row>
    <row r="18" spans="6:18">
      <c r="H18" s="37"/>
      <c r="P18" s="37"/>
    </row>
    <row r="19" spans="6:18">
      <c r="H19" s="37"/>
      <c r="P19" s="37"/>
    </row>
    <row r="20" spans="6:18">
      <c r="H20" s="37"/>
      <c r="P20" s="37"/>
    </row>
    <row r="21" spans="6:18">
      <c r="P21" s="37"/>
    </row>
    <row r="22" spans="6:18">
      <c r="P22" s="37"/>
    </row>
    <row r="23" spans="6:18">
      <c r="P23" s="37"/>
    </row>
    <row r="24" spans="6:18">
      <c r="P24" s="37"/>
    </row>
  </sheetData>
  <mergeCells count="13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5"/>
  <sheetViews>
    <sheetView rightToLeft="1" workbookViewId="0">
      <selection activeCell="E30" sqref="E30"/>
    </sheetView>
  </sheetViews>
  <sheetFormatPr defaultRowHeight="12.75"/>
  <cols>
    <col min="1" max="1" width="6.42578125" bestFit="1" customWidth="1"/>
    <col min="2" max="2" width="22.7109375" customWidth="1"/>
    <col min="3" max="3" width="1.28515625" customWidth="1"/>
    <col min="4" max="4" width="19.28515625" customWidth="1"/>
    <col min="5" max="5" width="1.28515625" customWidth="1"/>
    <col min="6" max="6" width="19.42578125" customWidth="1"/>
    <col min="7" max="7" width="1.28515625" customWidth="1"/>
    <col min="8" max="8" width="19.7109375" customWidth="1"/>
    <col min="9" max="9" width="1.28515625" customWidth="1"/>
    <col min="10" max="10" width="19.28515625" customWidth="1"/>
    <col min="11" max="11" width="1.28515625" customWidth="1"/>
    <col min="12" max="12" width="19.28515625" customWidth="1"/>
    <col min="13" max="13" width="1.28515625" customWidth="1"/>
    <col min="14" max="14" width="20.5703125" customWidth="1"/>
    <col min="15" max="15" width="1.28515625" customWidth="1"/>
    <col min="16" max="16" width="19.5703125" customWidth="1"/>
    <col min="17" max="17" width="1.28515625" customWidth="1"/>
    <col min="18" max="18" width="19.28515625" customWidth="1"/>
    <col min="19" max="19" width="1.28515625" customWidth="1"/>
    <col min="20" max="20" width="21.28515625" customWidth="1"/>
    <col min="21" max="21" width="1.28515625" customWidth="1"/>
    <col min="22" max="22" width="20.5703125" customWidth="1"/>
  </cols>
  <sheetData>
    <row r="1" spans="1:22" ht="26.2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26.25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26.2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22" ht="14.45" customHeight="1"/>
    <row r="5" spans="1:22" ht="28.5" customHeight="1">
      <c r="A5" s="1" t="s">
        <v>70</v>
      </c>
      <c r="B5" s="79" t="s">
        <v>110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ht="28.5" customHeight="1">
      <c r="D6" s="75" t="s">
        <v>64</v>
      </c>
      <c r="E6" s="75"/>
      <c r="F6" s="75"/>
      <c r="G6" s="75"/>
      <c r="H6" s="75"/>
      <c r="I6" s="75"/>
      <c r="J6" s="75"/>
      <c r="K6" s="75"/>
      <c r="L6" s="75"/>
      <c r="N6" s="75" t="s">
        <v>65</v>
      </c>
      <c r="O6" s="75"/>
      <c r="P6" s="75"/>
      <c r="Q6" s="75"/>
      <c r="R6" s="75"/>
      <c r="S6" s="75"/>
      <c r="T6" s="75"/>
      <c r="U6" s="75"/>
      <c r="V6" s="75"/>
    </row>
    <row r="7" spans="1:22" ht="28.5" customHeight="1">
      <c r="D7" s="3"/>
      <c r="E7" s="3"/>
      <c r="F7" s="3"/>
      <c r="G7" s="3"/>
      <c r="H7" s="3"/>
      <c r="I7" s="3"/>
      <c r="J7" s="78" t="s">
        <v>18</v>
      </c>
      <c r="K7" s="78"/>
      <c r="L7" s="78"/>
      <c r="N7" s="3"/>
      <c r="O7" s="3"/>
      <c r="P7" s="3"/>
      <c r="Q7" s="3"/>
      <c r="R7" s="3"/>
      <c r="S7" s="3"/>
      <c r="T7" s="78" t="s">
        <v>18</v>
      </c>
      <c r="U7" s="78"/>
      <c r="V7" s="78"/>
    </row>
    <row r="8" spans="1:22" ht="28.5" customHeight="1">
      <c r="A8" s="75" t="s">
        <v>24</v>
      </c>
      <c r="B8" s="75"/>
      <c r="D8" s="2" t="s">
        <v>71</v>
      </c>
      <c r="F8" s="2" t="s">
        <v>68</v>
      </c>
      <c r="H8" s="2" t="s">
        <v>69</v>
      </c>
      <c r="J8" s="4" t="s">
        <v>48</v>
      </c>
      <c r="K8" s="3"/>
      <c r="L8" s="4" t="s">
        <v>58</v>
      </c>
      <c r="N8" s="2" t="s">
        <v>71</v>
      </c>
      <c r="P8" s="54" t="s">
        <v>68</v>
      </c>
      <c r="R8" s="2" t="s">
        <v>69</v>
      </c>
      <c r="T8" s="4" t="s">
        <v>48</v>
      </c>
      <c r="U8" s="3"/>
      <c r="V8" s="4" t="s">
        <v>58</v>
      </c>
    </row>
    <row r="9" spans="1:22" ht="28.5" customHeight="1">
      <c r="A9" s="86" t="s">
        <v>29</v>
      </c>
      <c r="B9" s="86"/>
      <c r="D9" s="20">
        <v>0</v>
      </c>
      <c r="E9" s="32"/>
      <c r="F9" s="20">
        <v>-81150787416</v>
      </c>
      <c r="G9" s="32"/>
      <c r="H9" s="20">
        <v>121375828002</v>
      </c>
      <c r="I9" s="32"/>
      <c r="J9" s="20">
        <f t="shared" ref="J9:J14" si="0">SUM(F9:H9)</f>
        <v>40225040586</v>
      </c>
      <c r="K9" s="33"/>
      <c r="L9" s="18">
        <v>-4.5843689971343355</v>
      </c>
      <c r="M9" s="33"/>
      <c r="N9" s="20">
        <v>0</v>
      </c>
      <c r="O9" s="32"/>
      <c r="P9" s="20">
        <v>24935650413</v>
      </c>
      <c r="Q9" s="32"/>
      <c r="R9" s="20">
        <v>278292913069</v>
      </c>
      <c r="S9" s="32"/>
      <c r="T9" s="20">
        <f>SUM(P9:R9)</f>
        <v>303228563482</v>
      </c>
      <c r="V9" s="18">
        <v>1.8497912642358709</v>
      </c>
    </row>
    <row r="10" spans="1:22" ht="28.5" customHeight="1">
      <c r="A10" s="84" t="s">
        <v>28</v>
      </c>
      <c r="B10" s="84"/>
      <c r="D10" s="21">
        <v>0</v>
      </c>
      <c r="E10" s="32"/>
      <c r="F10" s="21">
        <v>17840604361</v>
      </c>
      <c r="G10" s="32"/>
      <c r="H10" s="21">
        <v>175726873</v>
      </c>
      <c r="I10" s="32"/>
      <c r="J10" s="21">
        <f t="shared" si="0"/>
        <v>18016331234</v>
      </c>
      <c r="K10" s="33"/>
      <c r="L10" s="36">
        <v>-2.0532859419910339</v>
      </c>
      <c r="M10" s="33"/>
      <c r="N10" s="21">
        <v>0</v>
      </c>
      <c r="O10" s="32"/>
      <c r="P10" s="21">
        <v>40939258123</v>
      </c>
      <c r="Q10" s="32"/>
      <c r="R10" s="21">
        <v>186067169847</v>
      </c>
      <c r="S10" s="32"/>
      <c r="T10" s="21">
        <f>SUM(P10:R10)</f>
        <v>227006427970</v>
      </c>
      <c r="V10" s="36">
        <v>1.3848118480738774</v>
      </c>
    </row>
    <row r="11" spans="1:22" ht="28.5" customHeight="1">
      <c r="A11" s="84" t="s">
        <v>31</v>
      </c>
      <c r="B11" s="84"/>
      <c r="D11" s="21">
        <v>0</v>
      </c>
      <c r="E11" s="32"/>
      <c r="F11" s="21">
        <v>60789991421</v>
      </c>
      <c r="G11" s="32"/>
      <c r="H11" s="21">
        <v>0</v>
      </c>
      <c r="I11" s="32"/>
      <c r="J11" s="21">
        <f t="shared" si="0"/>
        <v>60789991421</v>
      </c>
      <c r="K11" s="33"/>
      <c r="L11" s="36">
        <v>-6.9281161173890302</v>
      </c>
      <c r="M11" s="33"/>
      <c r="N11" s="21">
        <v>0</v>
      </c>
      <c r="O11" s="32"/>
      <c r="P11" s="21">
        <v>166013458106</v>
      </c>
      <c r="Q11" s="32"/>
      <c r="R11" s="21">
        <v>43763468216</v>
      </c>
      <c r="S11" s="32"/>
      <c r="T11" s="21">
        <f t="shared" ref="T11:T14" si="1">SUM(P11:R11)</f>
        <v>209776926322</v>
      </c>
      <c r="V11" s="36">
        <v>1.2797063749296897</v>
      </c>
    </row>
    <row r="12" spans="1:22" ht="28.5" customHeight="1">
      <c r="A12" s="84" t="s">
        <v>72</v>
      </c>
      <c r="B12" s="84"/>
      <c r="D12" s="21">
        <v>0</v>
      </c>
      <c r="E12" s="32"/>
      <c r="F12" s="21">
        <v>95296214454</v>
      </c>
      <c r="G12" s="32"/>
      <c r="H12" s="21">
        <v>0</v>
      </c>
      <c r="I12" s="32"/>
      <c r="J12" s="21">
        <f t="shared" si="0"/>
        <v>95296214454</v>
      </c>
      <c r="K12" s="33"/>
      <c r="L12" s="36">
        <v>-10.8607226922036</v>
      </c>
      <c r="M12" s="33"/>
      <c r="N12" s="21">
        <v>0</v>
      </c>
      <c r="O12" s="32"/>
      <c r="P12" s="21">
        <v>100928627711</v>
      </c>
      <c r="Q12" s="32"/>
      <c r="R12" s="21">
        <v>49446997200</v>
      </c>
      <c r="S12" s="32"/>
      <c r="T12" s="21">
        <f t="shared" si="1"/>
        <v>150375624911</v>
      </c>
      <c r="V12" s="36">
        <v>0.91733942910985011</v>
      </c>
    </row>
    <row r="13" spans="1:22" ht="28.5" customHeight="1">
      <c r="A13" s="84" t="s">
        <v>30</v>
      </c>
      <c r="B13" s="84"/>
      <c r="D13" s="21">
        <v>0</v>
      </c>
      <c r="E13" s="32"/>
      <c r="F13" s="21">
        <v>58522641533</v>
      </c>
      <c r="G13" s="32"/>
      <c r="H13" s="21">
        <v>0</v>
      </c>
      <c r="I13" s="32"/>
      <c r="J13" s="21">
        <f t="shared" si="0"/>
        <v>58522641533</v>
      </c>
      <c r="K13" s="33"/>
      <c r="L13" s="36">
        <v>-6.6697106967660176</v>
      </c>
      <c r="M13" s="33"/>
      <c r="N13" s="21">
        <v>0</v>
      </c>
      <c r="O13" s="32"/>
      <c r="P13" s="21">
        <v>181040421416</v>
      </c>
      <c r="Q13" s="32"/>
      <c r="R13" s="21">
        <v>18428064</v>
      </c>
      <c r="S13" s="32"/>
      <c r="T13" s="21">
        <f t="shared" si="1"/>
        <v>181058849480</v>
      </c>
      <c r="V13" s="36">
        <v>1.1045169169908453</v>
      </c>
    </row>
    <row r="14" spans="1:22" ht="28.5" customHeight="1">
      <c r="A14" s="85" t="s">
        <v>32</v>
      </c>
      <c r="B14" s="85"/>
      <c r="D14" s="22">
        <v>0</v>
      </c>
      <c r="E14" s="32"/>
      <c r="F14" s="22">
        <v>14498338262</v>
      </c>
      <c r="G14" s="32"/>
      <c r="H14" s="22">
        <v>0</v>
      </c>
      <c r="I14" s="32"/>
      <c r="J14" s="22">
        <f t="shared" si="0"/>
        <v>14498338262</v>
      </c>
      <c r="K14" s="33"/>
      <c r="L14" s="36">
        <v>-1.6523471815069386</v>
      </c>
      <c r="M14" s="33"/>
      <c r="N14" s="22">
        <v>0</v>
      </c>
      <c r="O14" s="32"/>
      <c r="P14" s="21">
        <v>52836377815</v>
      </c>
      <c r="Q14" s="32"/>
      <c r="R14" s="22">
        <v>0</v>
      </c>
      <c r="S14" s="32"/>
      <c r="T14" s="21">
        <f t="shared" si="1"/>
        <v>52836377815</v>
      </c>
      <c r="V14" s="36">
        <v>0.32231881124172101</v>
      </c>
    </row>
    <row r="15" spans="1:22" ht="28.5" customHeight="1" thickBot="1">
      <c r="A15" s="74" t="s">
        <v>18</v>
      </c>
      <c r="B15" s="74"/>
      <c r="D15" s="23">
        <f>SUM(D9:D14)</f>
        <v>0</v>
      </c>
      <c r="E15" s="32"/>
      <c r="F15" s="23">
        <f>SUM(F9:F14)</f>
        <v>165797002615</v>
      </c>
      <c r="G15" s="32"/>
      <c r="H15" s="23">
        <f>SUM(H9:H14)</f>
        <v>121551554875</v>
      </c>
      <c r="I15" s="32"/>
      <c r="J15" s="23">
        <f>SUM(J9:J14)</f>
        <v>287348557490</v>
      </c>
      <c r="K15" s="33"/>
      <c r="L15" s="34">
        <f>SUM(L9:L14)</f>
        <v>-32.74855162699096</v>
      </c>
      <c r="M15" s="33"/>
      <c r="N15" s="23">
        <f>SUM(N9:N14)</f>
        <v>0</v>
      </c>
      <c r="O15" s="32"/>
      <c r="P15" s="23">
        <f>SUM(P9:P14)</f>
        <v>566693793584</v>
      </c>
      <c r="Q15" s="32"/>
      <c r="R15" s="23">
        <f>SUM(R9:R14)</f>
        <v>557588976396</v>
      </c>
      <c r="S15" s="32"/>
      <c r="T15" s="23">
        <f>SUM(T9:T14)</f>
        <v>1124282769980</v>
      </c>
      <c r="V15" s="34">
        <f>SUM(V9:V14)</f>
        <v>6.8584846445818544</v>
      </c>
    </row>
    <row r="16" spans="1:22" ht="13.5" thickTop="1"/>
    <row r="17" spans="8:22">
      <c r="V17" s="37"/>
    </row>
    <row r="18" spans="8:22">
      <c r="H18" s="37"/>
      <c r="L18" s="37"/>
      <c r="R18" s="37"/>
    </row>
    <row r="19" spans="8:22">
      <c r="H19" s="37"/>
      <c r="R19" s="37"/>
    </row>
    <row r="20" spans="8:22">
      <c r="R20" s="37"/>
    </row>
    <row r="21" spans="8:22">
      <c r="R21" s="37"/>
    </row>
    <row r="22" spans="8:22">
      <c r="R22" s="37"/>
    </row>
    <row r="23" spans="8:22">
      <c r="R23" s="37"/>
    </row>
    <row r="24" spans="8:22">
      <c r="R24" s="37"/>
    </row>
    <row r="25" spans="8:22">
      <c r="R25" s="37"/>
    </row>
  </sheetData>
  <mergeCells count="16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E30" sqref="E30"/>
    </sheetView>
  </sheetViews>
  <sheetFormatPr defaultRowHeight="12.75"/>
  <cols>
    <col min="1" max="1" width="7" customWidth="1"/>
    <col min="2" max="2" width="22.5703125" customWidth="1"/>
    <col min="3" max="3" width="1.28515625" customWidth="1"/>
    <col min="4" max="4" width="17.42578125" customWidth="1"/>
    <col min="5" max="5" width="1.28515625" customWidth="1"/>
    <col min="6" max="6" width="17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8" customWidth="1"/>
    <col min="13" max="13" width="1.28515625" customWidth="1"/>
    <col min="14" max="14" width="16.7109375" customWidth="1"/>
    <col min="15" max="15" width="1.28515625" customWidth="1"/>
    <col min="16" max="16" width="13" customWidth="1"/>
    <col min="17" max="17" width="1.28515625" customWidth="1"/>
    <col min="18" max="18" width="18.5703125" customWidth="1"/>
  </cols>
  <sheetData>
    <row r="1" spans="1:18" ht="27.75" customHeight="1">
      <c r="A1" s="72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7.75" customHeight="1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7.7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/>
    <row r="5" spans="1:18" ht="28.5" customHeight="1">
      <c r="A5" s="58" t="s">
        <v>73</v>
      </c>
      <c r="B5" s="79" t="s">
        <v>104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8.5" customHeight="1">
      <c r="A6" s="15"/>
      <c r="B6" s="15"/>
      <c r="C6" s="15"/>
      <c r="D6" s="75" t="s">
        <v>64</v>
      </c>
      <c r="E6" s="75"/>
      <c r="F6" s="75"/>
      <c r="G6" s="75"/>
      <c r="H6" s="75"/>
      <c r="I6" s="75"/>
      <c r="J6" s="75"/>
      <c r="K6" s="15"/>
      <c r="L6" s="75" t="s">
        <v>65</v>
      </c>
      <c r="M6" s="75"/>
      <c r="N6" s="75"/>
      <c r="O6" s="75"/>
      <c r="P6" s="75"/>
      <c r="Q6" s="75"/>
      <c r="R6" s="75"/>
    </row>
    <row r="7" spans="1:18" ht="28.5" customHeight="1">
      <c r="A7" s="15"/>
      <c r="B7" s="15"/>
      <c r="C7" s="15"/>
      <c r="D7" s="35"/>
      <c r="E7" s="35"/>
      <c r="F7" s="35"/>
      <c r="G7" s="35"/>
      <c r="H7" s="35"/>
      <c r="I7" s="35"/>
      <c r="J7" s="35"/>
      <c r="K7" s="15"/>
      <c r="L7" s="35"/>
      <c r="M7" s="35"/>
      <c r="N7" s="35"/>
      <c r="O7" s="35"/>
      <c r="P7" s="35"/>
      <c r="Q7" s="35"/>
      <c r="R7" s="35"/>
    </row>
    <row r="8" spans="1:18" ht="28.5" customHeight="1">
      <c r="A8" s="75" t="s">
        <v>74</v>
      </c>
      <c r="B8" s="75"/>
      <c r="C8" s="15"/>
      <c r="D8" s="54" t="s">
        <v>75</v>
      </c>
      <c r="E8" s="15"/>
      <c r="F8" s="54" t="s">
        <v>68</v>
      </c>
      <c r="G8" s="15"/>
      <c r="H8" s="54" t="s">
        <v>69</v>
      </c>
      <c r="I8" s="15"/>
      <c r="J8" s="54" t="s">
        <v>18</v>
      </c>
      <c r="K8" s="15"/>
      <c r="L8" s="54" t="s">
        <v>75</v>
      </c>
      <c r="M8" s="15"/>
      <c r="N8" s="54" t="s">
        <v>68</v>
      </c>
      <c r="O8" s="15"/>
      <c r="P8" s="54" t="s">
        <v>69</v>
      </c>
      <c r="Q8" s="15"/>
      <c r="R8" s="54" t="s">
        <v>18</v>
      </c>
    </row>
    <row r="9" spans="1:18" ht="28.5" customHeight="1">
      <c r="A9" s="81" t="s">
        <v>42</v>
      </c>
      <c r="B9" s="81"/>
      <c r="C9" s="15"/>
      <c r="D9" s="71">
        <v>78831755</v>
      </c>
      <c r="E9" s="64"/>
      <c r="F9" s="71">
        <v>-226869853</v>
      </c>
      <c r="G9" s="64"/>
      <c r="H9" s="71">
        <v>0</v>
      </c>
      <c r="I9" s="64"/>
      <c r="J9" s="71">
        <f>SUM(D9:H9)</f>
        <v>-148038098</v>
      </c>
      <c r="K9" s="64"/>
      <c r="L9" s="71">
        <v>78831755</v>
      </c>
      <c r="M9" s="64"/>
      <c r="N9" s="71">
        <v>-226869853</v>
      </c>
      <c r="O9" s="64"/>
      <c r="P9" s="71">
        <v>0</v>
      </c>
      <c r="Q9" s="64"/>
      <c r="R9" s="71">
        <f>SUM(L9:P9)</f>
        <v>-148038098</v>
      </c>
    </row>
    <row r="10" spans="1:18" ht="28.5" customHeight="1">
      <c r="A10" s="74" t="s">
        <v>18</v>
      </c>
      <c r="B10" s="74"/>
      <c r="C10" s="15"/>
      <c r="D10" s="23">
        <f>SUM(D9)</f>
        <v>78831755</v>
      </c>
      <c r="E10" s="32"/>
      <c r="F10" s="23">
        <f>SUM(F9)</f>
        <v>-226869853</v>
      </c>
      <c r="G10" s="32"/>
      <c r="H10" s="23">
        <v>0</v>
      </c>
      <c r="I10" s="32"/>
      <c r="J10" s="23">
        <f>SUM(J9)</f>
        <v>-148038098</v>
      </c>
      <c r="K10" s="32"/>
      <c r="L10" s="23">
        <f>SUM(L9)</f>
        <v>78831755</v>
      </c>
      <c r="M10" s="64"/>
      <c r="N10" s="23">
        <f>SUM(N9)</f>
        <v>-226869853</v>
      </c>
      <c r="O10" s="64"/>
      <c r="P10" s="23">
        <v>0</v>
      </c>
      <c r="Q10" s="64"/>
      <c r="R10" s="23">
        <f>SUM(R9)</f>
        <v>-148038098</v>
      </c>
    </row>
    <row r="17" spans="6:8">
      <c r="F17" s="37"/>
      <c r="G17" s="37"/>
      <c r="H17" s="37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سرمایه‌گذاری در سهام</vt:lpstr>
      <vt:lpstr>درآمد سرمایه‌گذاری در صندوق</vt:lpstr>
      <vt:lpstr>درآمد سرمایه‌گذاری در اوراق به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سرمایه‌گذاری در اوراق به'!Print_Area</vt:lpstr>
      <vt:lpstr>'درآمد سرمایه‌گذاری در سهام'!Print_Area</vt:lpstr>
      <vt:lpstr>'درآمد سرمایه‌گذاری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2026-07-26T08:32:24Z</dcterms:created>
  <dcterms:modified xsi:type="dcterms:W3CDTF">2026-07-29T13:34:16Z</dcterms:modified>
</cp:coreProperties>
</file>