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بازارگردانی صنعت مس\گزارش پرتفوی\"/>
    </mc:Choice>
  </mc:AlternateContent>
  <xr:revisionPtr revIDLastSave="0" documentId="13_ncr:1_{3925776B-2551-4F55-A2B9-52D2140E6848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سرمایه گذاری در اوراق به" sheetId="11" r:id="rId9"/>
    <sheet name="درآمد سپرده بانکی" sheetId="13" r:id="rId10"/>
    <sheet name="درآمد سود سهام" sheetId="15" r:id="rId11"/>
    <sheet name="سود اوراق بهادار" sheetId="17" r:id="rId12"/>
    <sheet name="سود سپرده بانکی" sheetId="18" r:id="rId13"/>
    <sheet name="درآمد ناشی از فروش" sheetId="19" r:id="rId14"/>
    <sheet name="درآمد ناشی از تغییر قیمت اوراق" sheetId="21" r:id="rId15"/>
  </sheets>
  <definedNames>
    <definedName name="_xlnm.Print_Area" localSheetId="3">اوراق!$A$1:$AM$10</definedName>
    <definedName name="_xlnm.Print_Area" localSheetId="5">درآمد!$A$1:$H$12</definedName>
    <definedName name="_xlnm.Print_Area" localSheetId="9">'درآمد سپرده بانکی'!$A$1:$K$11</definedName>
    <definedName name="_xlnm.Print_Area" localSheetId="8">'درآمد سرمایه گذاری در اوراق به'!$A$1:$S$10</definedName>
    <definedName name="_xlnm.Print_Area" localSheetId="6">'درآمد سرمایه گذاری در سهام'!$A$1:$T$11</definedName>
    <definedName name="_xlnm.Print_Area" localSheetId="7">'درآمد سرمایه گذاری در صندوق'!$A$1:$W$11</definedName>
    <definedName name="_xlnm.Print_Area" localSheetId="10">'درآمد سود سهام'!$A$1:$T$9</definedName>
    <definedName name="_xlnm.Print_Area" localSheetId="14">'درآمد ناشی از تغییر قیمت اوراق'!$A$1:$S$12</definedName>
    <definedName name="_xlnm.Print_Area" localSheetId="13">'درآمد ناشی از فروش'!$A$1:$S$12</definedName>
    <definedName name="_xlnm.Print_Area" localSheetId="4">سپرده!$A$1:$M$13</definedName>
    <definedName name="_xlnm.Print_Area" localSheetId="1">سهام!$A$1:$AC$11</definedName>
    <definedName name="_xlnm.Print_Area" localSheetId="11">'سود اوراق بهادار'!$A$1:$R$9</definedName>
    <definedName name="_xlnm.Print_Area" localSheetId="12">'سود سپرده بانکی'!$A$1:$N$11</definedName>
    <definedName name="_xlnm.Print_Area" localSheetId="0">'صورت وضعیت'!$A$17:$C$19</definedName>
    <definedName name="_xlnm.Print_Area" localSheetId="2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8" l="1"/>
  <c r="F10" i="8"/>
  <c r="F8" i="8"/>
  <c r="J11" i="9"/>
  <c r="F11" i="9"/>
  <c r="F10" i="9"/>
  <c r="J10" i="9" s="1"/>
  <c r="F9" i="9"/>
  <c r="J9" i="9" s="1"/>
  <c r="G12" i="21"/>
  <c r="I12" i="21"/>
  <c r="O11" i="9"/>
  <c r="Q12" i="21"/>
  <c r="Q10" i="21"/>
  <c r="Q11" i="21"/>
  <c r="M12" i="21"/>
  <c r="S9" i="9"/>
  <c r="Q11" i="9"/>
  <c r="J9" i="10"/>
  <c r="J11" i="10" s="1"/>
  <c r="F11" i="10"/>
  <c r="H11" i="10"/>
  <c r="S10" i="9"/>
  <c r="U10" i="10"/>
  <c r="U9" i="10"/>
  <c r="S11" i="10"/>
  <c r="R9" i="11"/>
  <c r="Q12" i="19"/>
  <c r="S9" i="15"/>
  <c r="S8" i="15"/>
  <c r="L11" i="9"/>
  <c r="G8" i="19"/>
  <c r="G12" i="19"/>
  <c r="K12" i="19"/>
  <c r="C12" i="19"/>
  <c r="E12" i="19"/>
  <c r="I12" i="19"/>
  <c r="M12" i="19"/>
  <c r="O12" i="19"/>
  <c r="S11" i="9" l="1"/>
  <c r="U11" i="10"/>
  <c r="F9" i="8" s="1"/>
  <c r="F12" i="8" s="1"/>
  <c r="K12" i="21"/>
  <c r="AJ10" i="5"/>
  <c r="AB11" i="2"/>
</calcChain>
</file>

<file path=xl/sharedStrings.xml><?xml version="1.0" encoding="utf-8"?>
<sst xmlns="http://schemas.openxmlformats.org/spreadsheetml/2006/main" count="300" uniqueCount="108">
  <si>
    <t>صندوق سرمایه گذاری اختصاصی بازارگردان صنعت مس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</si>
  <si>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</si>
  <si>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</si>
  <si>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</si>
  <si>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</si>
  <si>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</si>
  <si>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</si>
  <si>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</si>
  <si>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</si>
  <si>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</si>
  <si>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</si>
  <si>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</si>
  <si>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</si>
  <si>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</si>
  <si>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</si>
  <si>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</si>
  <si>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</si>
  <si>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</si>
  <si>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</si>
  <si>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ملی‌ صنایع‌ مس‌ ایران‌</t>
  </si>
  <si>
    <t>تامین سرمایه کیمیا</t>
  </si>
  <si>
    <t>جمع</t>
  </si>
  <si>
    <t>نام سهام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</si>
  <si>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</si>
  <si>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</si>
  <si>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</si>
  <si>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</si>
  <si>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</si>
  <si>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</si>
  <si>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</si>
  <si>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</si>
  <si>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سپر سرمایه بیدار- ثابت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</si>
  <si>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</si>
  <si>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</si>
  <si>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</si>
  <si>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</si>
  <si>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</si>
  <si>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</si>
  <si>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</si>
  <si>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</si>
  <si>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</si>
  <si>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عام دولت89-ش.خ041120</t>
  </si>
  <si>
    <t>بله</t>
  </si>
  <si>
    <t>1400/05/20</t>
  </si>
  <si>
    <t>1404/11/19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</si>
  <si>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</si>
  <si>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</si>
  <si>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</si>
  <si>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</si>
  <si>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</si>
  <si>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</si>
  <si>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تخصصی بورس کالا</t>
  </si>
  <si>
    <t>سپرده کوتاه مدت بانک تجارت پارک ساعی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</si>
  <si>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</si>
  <si>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</si>
  <si>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</si>
  <si>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</si>
  <si>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</si>
  <si>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</si>
  <si>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</si>
  <si>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</si>
  <si>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</si>
  <si>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</si>
  <si>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</si>
  <si>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</si>
  <si>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</si>
  <si>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</si>
  <si>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</si>
  <si>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</si>
  <si>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</si>
  <si>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</si>
  <si>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</si>
  <si>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</si>
  <si>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</si>
  <si>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</si>
  <si>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</si>
  <si>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</si>
  <si>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ص.س.درآمد ثابت کیمیا-د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</si>
  <si>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</si>
  <si>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</si>
  <si>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</si>
  <si>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</si>
  <si>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</si>
  <si>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</si>
  <si>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</si>
  <si>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</si>
  <si>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</si>
  <si>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</si>
  <si>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</si>
  <si>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</si>
  <si>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</si>
  <si>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</si>
  <si>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</si>
  <si>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</si>
  <si>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1404/02/17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</si>
  <si>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</si>
  <si>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</si>
  <si>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</si>
  <si>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</si>
  <si>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</si>
  <si>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</si>
  <si>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</si>
  <si>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</si>
  <si>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</si>
  <si>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</si>
  <si>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</si>
  <si>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درآمد حاصل از سرمایه‌گذاری در سهام و حق تقدم سهام</t>
  </si>
  <si>
    <t>صندوق سرمایه‌گذاری اختصاصی بازارگردان صنعت مس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</si>
</sst>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333333"/>
      <name val="IRANSans"/>
    </font>
    <font>
      <sz val="10"/>
      <color rgb="FFFF0000"/>
      <name val="IRANSans"/>
    </font>
    <font>
      <b/>
      <sz val="8"/>
      <color rgb="FF333333"/>
      <name val="Isw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5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37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0" fillId="0" borderId="2" xfId="0" applyFill="1" applyBorder="1" applyAlignment="1">
      <alignment horizontal="left"/>
    </xf>
    <xf numFmtId="37" fontId="0" fillId="0" borderId="0" xfId="0" applyNumberFormat="1" applyFill="1" applyAlignment="1">
      <alignment horizontal="left"/>
    </xf>
    <xf numFmtId="3" fontId="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0" fillId="0" borderId="0" xfId="0" applyNumberFormat="1" applyFill="1" applyAlignment="1">
      <alignment horizontal="left"/>
    </xf>
    <xf numFmtId="3" fontId="8" fillId="0" borderId="0" xfId="0" applyNumberFormat="1" applyFont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7" fontId="4" fillId="0" borderId="0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7" fontId="4" fillId="0" borderId="6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7" fontId="0" fillId="0" borderId="0" xfId="0" applyNumberFormat="1" applyFill="1" applyAlignment="1">
      <alignment horizontal="center" vertical="center"/>
    </xf>
    <xf numFmtId="164" fontId="0" fillId="0" borderId="0" xfId="1" applyNumberFormat="1" applyFont="1" applyFill="1" applyAlignment="1">
      <alignment horizontal="left"/>
    </xf>
    <xf numFmtId="37" fontId="4" fillId="0" borderId="2" xfId="1" applyNumberFormat="1" applyFont="1" applyFill="1" applyBorder="1" applyAlignment="1">
      <alignment horizontal="center" vertical="center"/>
    </xf>
    <xf numFmtId="37" fontId="4" fillId="0" borderId="0" xfId="1" applyNumberFormat="1" applyFont="1" applyFill="1" applyAlignment="1">
      <alignment horizontal="center" vertical="center"/>
    </xf>
    <xf numFmtId="37" fontId="4" fillId="0" borderId="5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7" fontId="4" fillId="0" borderId="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2085976</xdr:colOff>
      <xdr:row>1</xdr:row>
      <xdr:rowOff>38100</xdr:rowOff>
    </xdr:from>
    <xdr:to>
      <xdr:col>2</xdr:col>
      <xdr:colOff>28575</xdr:colOff>
      <xdr:row>14</xdr:row>
      <xdr:rowOff>161924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C29F80-41EB-45FF-B06B-CFC2470C4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972150" y="200025"/>
          <a:ext cx="2228849" cy="2228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7:C19"/>
  <sheetViews>
    <sheetView rightToLeft="1" tabSelected="1" workbookViewId="0">
      <selection activeCell="B22" sqref="B22"/>
    </sheetView>
  </sheetViews>
  <sheetFormatPr defaultRowHeight="12.75"/>
  <cols>
    <col min="1" max="3" width="32.140625" customWidth="1"/>
  </cols>
  <sheetData>
    <row r="17" spans="1:3" ht="33.75" customHeight="1">
      <c r="A17" s="72" t="s">
        <v>107</v>
      </c>
      <c r="B17" s="72"/>
      <c r="C17" s="72"/>
    </row>
    <row r="18" spans="1:3" ht="33.75" customHeight="1">
      <c r="A18" s="72" t="s">
        <v>1</v>
      </c>
      <c r="B18" s="72"/>
      <c r="C18" s="72"/>
    </row>
    <row r="19" spans="1:3" ht="33.75" customHeight="1">
      <c r="A19" s="72" t="s">
        <v>2</v>
      </c>
      <c r="B19" s="72"/>
      <c r="C19" s="72"/>
    </row>
  </sheetData>
  <mergeCells count="3">
    <mergeCell ref="A17:C17"/>
    <mergeCell ref="A18:C18"/>
    <mergeCell ref="A19:C19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"/>
  <sheetViews>
    <sheetView rightToLeft="1" workbookViewId="0">
      <selection activeCell="B18" sqref="B18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25.85546875" customWidth="1"/>
    <col min="5" max="5" width="1.28515625" customWidth="1"/>
    <col min="6" max="6" width="20.7109375" customWidth="1"/>
    <col min="7" max="7" width="1.28515625" customWidth="1"/>
    <col min="8" max="8" width="24.85546875" customWidth="1"/>
    <col min="9" max="9" width="1.28515625" customWidth="1"/>
    <col min="10" max="10" width="25.7109375" customWidth="1"/>
    <col min="11" max="11" width="0.28515625" customWidth="1"/>
  </cols>
  <sheetData>
    <row r="1" spans="1:10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21.75" customHeight="1">
      <c r="A2" s="72" t="s">
        <v>53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ht="14.45" customHeight="1"/>
    <row r="5" spans="1:10" ht="22.5" customHeight="1">
      <c r="A5" s="1" t="s">
        <v>82</v>
      </c>
      <c r="B5" s="78" t="s">
        <v>83</v>
      </c>
      <c r="C5" s="78"/>
      <c r="D5" s="78"/>
      <c r="E5" s="78"/>
      <c r="F5" s="78"/>
      <c r="G5" s="78"/>
      <c r="H5" s="78"/>
      <c r="I5" s="78"/>
      <c r="J5" s="78"/>
    </row>
    <row r="6" spans="1:10" ht="22.5" customHeight="1">
      <c r="D6" s="74" t="s">
        <v>68</v>
      </c>
      <c r="E6" s="74"/>
      <c r="F6" s="74"/>
      <c r="H6" s="74" t="s">
        <v>69</v>
      </c>
      <c r="I6" s="74"/>
      <c r="J6" s="74"/>
    </row>
    <row r="7" spans="1:10" ht="36.4" customHeight="1">
      <c r="A7" s="74" t="s">
        <v>84</v>
      </c>
      <c r="B7" s="74"/>
      <c r="D7" s="12" t="s">
        <v>85</v>
      </c>
      <c r="E7" s="3"/>
      <c r="F7" s="12" t="s">
        <v>86</v>
      </c>
      <c r="H7" s="12" t="s">
        <v>85</v>
      </c>
      <c r="I7" s="3"/>
      <c r="J7" s="12" t="s">
        <v>86</v>
      </c>
    </row>
    <row r="8" spans="1:10" ht="21.75" customHeight="1">
      <c r="A8" s="75" t="s">
        <v>51</v>
      </c>
      <c r="B8" s="75"/>
      <c r="D8" s="30">
        <v>0</v>
      </c>
      <c r="E8" s="31"/>
      <c r="F8" s="32">
        <v>0</v>
      </c>
      <c r="G8" s="31"/>
      <c r="H8" s="30">
        <v>3491</v>
      </c>
      <c r="I8" s="31"/>
      <c r="J8" s="32">
        <v>0</v>
      </c>
    </row>
    <row r="9" spans="1:10" ht="21.75" customHeight="1">
      <c r="A9" s="83" t="s">
        <v>52</v>
      </c>
      <c r="B9" s="83"/>
      <c r="D9" s="59">
        <v>289778</v>
      </c>
      <c r="E9" s="31"/>
      <c r="F9" s="60">
        <v>0</v>
      </c>
      <c r="G9" s="31"/>
      <c r="H9" s="59">
        <v>7082948</v>
      </c>
      <c r="I9" s="31"/>
      <c r="J9" s="60">
        <v>0</v>
      </c>
    </row>
    <row r="10" spans="1:10" ht="21.75" customHeight="1">
      <c r="A10" s="76" t="s">
        <v>52</v>
      </c>
      <c r="B10" s="76"/>
      <c r="D10" s="33">
        <v>4345894</v>
      </c>
      <c r="E10" s="31"/>
      <c r="F10" s="34">
        <v>0</v>
      </c>
      <c r="G10" s="31"/>
      <c r="H10" s="33">
        <v>8247622</v>
      </c>
      <c r="I10" s="31"/>
      <c r="J10" s="34">
        <v>0</v>
      </c>
    </row>
    <row r="11" spans="1:10" ht="21.75" customHeight="1">
      <c r="A11" s="73" t="s">
        <v>21</v>
      </c>
      <c r="B11" s="73"/>
      <c r="D11" s="35">
        <v>4635672</v>
      </c>
      <c r="E11" s="31"/>
      <c r="F11" s="35">
        <v>0</v>
      </c>
      <c r="G11" s="31"/>
      <c r="H11" s="35">
        <v>15334061</v>
      </c>
      <c r="I11" s="31"/>
      <c r="J11" s="35">
        <v>0</v>
      </c>
    </row>
  </sheetData>
  <mergeCells count="1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9"/>
  <sheetViews>
    <sheetView rightToLeft="1" workbookViewId="0">
      <selection activeCell="H27" sqref="H27"/>
    </sheetView>
  </sheetViews>
  <sheetFormatPr defaultRowHeight="12.75"/>
  <cols>
    <col min="1" max="1" width="25.28515625" customWidth="1"/>
    <col min="2" max="2" width="1.28515625" customWidth="1"/>
    <col min="3" max="3" width="16.85546875" customWidth="1"/>
    <col min="4" max="4" width="1.28515625" customWidth="1"/>
    <col min="5" max="5" width="28.28515625" bestFit="1" customWidth="1"/>
    <col min="6" max="6" width="1.28515625" customWidth="1"/>
    <col min="7" max="7" width="19" bestFit="1" customWidth="1"/>
    <col min="8" max="8" width="1.28515625" customWidth="1"/>
    <col min="9" max="9" width="19.140625" bestFit="1" customWidth="1"/>
    <col min="10" max="10" width="1.28515625" customWidth="1"/>
    <col min="11" max="11" width="10.85546875" bestFit="1" customWidth="1"/>
    <col min="12" max="12" width="1.28515625" customWidth="1"/>
    <col min="13" max="13" width="20.140625" bestFit="1" customWidth="1"/>
    <col min="14" max="14" width="1.28515625" customWidth="1"/>
    <col min="15" max="15" width="19.140625" bestFit="1" customWidth="1"/>
    <col min="16" max="16" width="1.28515625" customWidth="1"/>
    <col min="17" max="17" width="16.42578125" bestFit="1" customWidth="1"/>
    <col min="18" max="18" width="1.28515625" customWidth="1"/>
    <col min="19" max="19" width="20.140625" bestFit="1" customWidth="1"/>
    <col min="20" max="20" width="0.28515625" customWidth="1"/>
  </cols>
  <sheetData>
    <row r="1" spans="1:19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21.75" customHeight="1">
      <c r="A2" s="72" t="s">
        <v>53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19" ht="14.45" customHeight="1"/>
    <row r="5" spans="1:19" ht="14.45" customHeight="1">
      <c r="A5" s="78" t="s">
        <v>71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19" ht="14.45" customHeight="1">
      <c r="A6" s="74" t="s">
        <v>22</v>
      </c>
      <c r="C6" s="74" t="s">
        <v>87</v>
      </c>
      <c r="D6" s="74"/>
      <c r="E6" s="74"/>
      <c r="F6" s="74"/>
      <c r="G6" s="74"/>
      <c r="I6" s="74" t="s">
        <v>68</v>
      </c>
      <c r="J6" s="74"/>
      <c r="K6" s="74"/>
      <c r="L6" s="74"/>
      <c r="M6" s="74"/>
      <c r="O6" s="74" t="s">
        <v>69</v>
      </c>
      <c r="P6" s="74"/>
      <c r="Q6" s="74"/>
      <c r="R6" s="74"/>
      <c r="S6" s="74"/>
    </row>
    <row r="7" spans="1:19" ht="29.1" customHeight="1">
      <c r="A7" s="74"/>
      <c r="C7" s="12" t="s">
        <v>88</v>
      </c>
      <c r="D7" s="3"/>
      <c r="E7" s="12" t="s">
        <v>89</v>
      </c>
      <c r="F7" s="3"/>
      <c r="G7" s="12" t="s">
        <v>90</v>
      </c>
      <c r="I7" s="12" t="s">
        <v>91</v>
      </c>
      <c r="J7" s="3"/>
      <c r="K7" s="12" t="s">
        <v>92</v>
      </c>
      <c r="L7" s="3"/>
      <c r="M7" s="12" t="s">
        <v>93</v>
      </c>
      <c r="O7" s="12" t="s">
        <v>91</v>
      </c>
      <c r="P7" s="3"/>
      <c r="Q7" s="12" t="s">
        <v>92</v>
      </c>
      <c r="R7" s="3"/>
      <c r="S7" s="12" t="s">
        <v>93</v>
      </c>
    </row>
    <row r="8" spans="1:19" ht="33" customHeight="1">
      <c r="A8" s="57" t="s">
        <v>20</v>
      </c>
      <c r="B8" s="31"/>
      <c r="C8" s="57" t="s">
        <v>94</v>
      </c>
      <c r="D8" s="31"/>
      <c r="E8" s="58">
        <v>3667623586</v>
      </c>
      <c r="F8" s="36"/>
      <c r="G8" s="58">
        <v>320</v>
      </c>
      <c r="H8" s="36"/>
      <c r="I8" s="58">
        <v>0</v>
      </c>
      <c r="J8" s="36"/>
      <c r="K8" s="58">
        <v>0</v>
      </c>
      <c r="L8" s="36"/>
      <c r="M8" s="58">
        <v>0</v>
      </c>
      <c r="N8" s="36"/>
      <c r="O8" s="58">
        <v>1173639547520</v>
      </c>
      <c r="P8" s="36"/>
      <c r="Q8" s="58">
        <v>-11935317432</v>
      </c>
      <c r="R8" s="36"/>
      <c r="S8" s="58">
        <f>SUM(O8:Q8)</f>
        <v>1161704230088</v>
      </c>
    </row>
    <row r="9" spans="1:19" ht="33" customHeight="1">
      <c r="A9" s="18" t="s">
        <v>21</v>
      </c>
      <c r="B9" s="31"/>
      <c r="C9" s="35"/>
      <c r="D9" s="31"/>
      <c r="E9" s="39"/>
      <c r="F9" s="36"/>
      <c r="G9" s="39"/>
      <c r="H9" s="36"/>
      <c r="I9" s="39">
        <v>0</v>
      </c>
      <c r="J9" s="36"/>
      <c r="K9" s="39">
        <v>0</v>
      </c>
      <c r="L9" s="36"/>
      <c r="M9" s="39">
        <v>0</v>
      </c>
      <c r="N9" s="36"/>
      <c r="O9" s="39">
        <v>1173639547520</v>
      </c>
      <c r="P9" s="36"/>
      <c r="Q9" s="39">
        <v>-11935317432</v>
      </c>
      <c r="R9" s="36"/>
      <c r="S9" s="39">
        <f>SUM(O9:Q9)</f>
        <v>1161704230088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9"/>
  <sheetViews>
    <sheetView rightToLeft="1" workbookViewId="0">
      <selection activeCell="E20" sqref="E20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20.71093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21.75" customHeight="1">
      <c r="A2" s="72" t="s">
        <v>53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ht="14.45" customHeight="1"/>
    <row r="5" spans="1:17" ht="24" customHeight="1">
      <c r="A5" s="78" t="s">
        <v>95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17" ht="24" customHeight="1">
      <c r="A6" s="74" t="s">
        <v>56</v>
      </c>
      <c r="G6" s="74" t="s">
        <v>68</v>
      </c>
      <c r="H6" s="74"/>
      <c r="I6" s="74"/>
      <c r="J6" s="74"/>
      <c r="K6" s="74"/>
      <c r="M6" s="74" t="s">
        <v>69</v>
      </c>
      <c r="N6" s="74"/>
      <c r="O6" s="74"/>
      <c r="P6" s="74"/>
      <c r="Q6" s="74"/>
    </row>
    <row r="7" spans="1:17" ht="29.1" customHeight="1">
      <c r="A7" s="74"/>
      <c r="C7" s="55" t="s">
        <v>39</v>
      </c>
      <c r="E7" s="11" t="s">
        <v>96</v>
      </c>
      <c r="G7" s="12" t="s">
        <v>97</v>
      </c>
      <c r="H7" s="3"/>
      <c r="I7" s="12" t="s">
        <v>92</v>
      </c>
      <c r="J7" s="3"/>
      <c r="K7" s="12" t="s">
        <v>98</v>
      </c>
      <c r="M7" s="12" t="s">
        <v>97</v>
      </c>
      <c r="N7" s="3"/>
      <c r="O7" s="12" t="s">
        <v>92</v>
      </c>
      <c r="P7" s="3"/>
      <c r="Q7" s="12" t="s">
        <v>98</v>
      </c>
    </row>
    <row r="8" spans="1:17" ht="21.75" customHeight="1">
      <c r="A8" s="9" t="s">
        <v>41</v>
      </c>
      <c r="C8" s="68" t="s">
        <v>44</v>
      </c>
      <c r="D8" s="31"/>
      <c r="E8" s="70">
        <v>23</v>
      </c>
      <c r="F8" s="31"/>
      <c r="G8" s="69">
        <v>80465865</v>
      </c>
      <c r="H8" s="31"/>
      <c r="I8" s="69">
        <v>0</v>
      </c>
      <c r="J8" s="31"/>
      <c r="K8" s="69">
        <v>80465865</v>
      </c>
      <c r="L8" s="31"/>
      <c r="M8" s="69">
        <v>307917175</v>
      </c>
      <c r="N8" s="31"/>
      <c r="O8" s="69">
        <v>0</v>
      </c>
      <c r="P8" s="31"/>
      <c r="Q8" s="69">
        <v>307917175</v>
      </c>
    </row>
    <row r="9" spans="1:17" ht="21.75" customHeight="1" thickBot="1">
      <c r="A9" s="8" t="s">
        <v>21</v>
      </c>
      <c r="C9" s="71"/>
      <c r="D9" s="31"/>
      <c r="E9" s="71"/>
      <c r="F9" s="31"/>
      <c r="G9" s="71">
        <v>80465865</v>
      </c>
      <c r="H9" s="31"/>
      <c r="I9" s="71">
        <v>0</v>
      </c>
      <c r="J9" s="31"/>
      <c r="K9" s="71">
        <v>80465865</v>
      </c>
      <c r="L9" s="31"/>
      <c r="M9" s="71">
        <v>307917175</v>
      </c>
      <c r="N9" s="31"/>
      <c r="O9" s="71">
        <v>0</v>
      </c>
      <c r="P9" s="31"/>
      <c r="Q9" s="71">
        <v>307917175</v>
      </c>
    </row>
  </sheetData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workbookViewId="0">
      <selection activeCell="R22" sqref="R22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1.75" customHeight="1">
      <c r="A2" s="72" t="s">
        <v>53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4.45" customHeight="1"/>
    <row r="5" spans="1:13" ht="14.45" customHeight="1">
      <c r="A5" s="78" t="s">
        <v>99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4.45" customHeight="1">
      <c r="A6" s="74" t="s">
        <v>56</v>
      </c>
      <c r="C6" s="74" t="s">
        <v>68</v>
      </c>
      <c r="D6" s="74"/>
      <c r="E6" s="74"/>
      <c r="F6" s="74"/>
      <c r="G6" s="74"/>
      <c r="I6" s="74" t="s">
        <v>69</v>
      </c>
      <c r="J6" s="74"/>
      <c r="K6" s="74"/>
      <c r="L6" s="74"/>
      <c r="M6" s="74"/>
    </row>
    <row r="7" spans="1:13" ht="29.1" customHeight="1">
      <c r="A7" s="74"/>
      <c r="C7" s="12" t="s">
        <v>97</v>
      </c>
      <c r="D7" s="3"/>
      <c r="E7" s="12" t="s">
        <v>92</v>
      </c>
      <c r="F7" s="3"/>
      <c r="G7" s="12" t="s">
        <v>98</v>
      </c>
      <c r="I7" s="12" t="s">
        <v>97</v>
      </c>
      <c r="J7" s="3"/>
      <c r="K7" s="12" t="s">
        <v>92</v>
      </c>
      <c r="L7" s="3"/>
      <c r="M7" s="12" t="s">
        <v>98</v>
      </c>
    </row>
    <row r="8" spans="1:13" ht="21.75" customHeight="1">
      <c r="A8" s="5" t="s">
        <v>51</v>
      </c>
      <c r="C8" s="30">
        <v>0</v>
      </c>
      <c r="D8" s="31"/>
      <c r="E8" s="30">
        <v>0</v>
      </c>
      <c r="F8" s="31"/>
      <c r="G8" s="30">
        <v>0</v>
      </c>
      <c r="H8" s="31"/>
      <c r="I8" s="30">
        <v>3491</v>
      </c>
      <c r="J8" s="31"/>
      <c r="K8" s="30">
        <v>0</v>
      </c>
      <c r="L8" s="31"/>
      <c r="M8" s="30">
        <v>3491</v>
      </c>
    </row>
    <row r="9" spans="1:13" ht="21.75" customHeight="1">
      <c r="A9" s="10" t="s">
        <v>52</v>
      </c>
      <c r="C9" s="59">
        <v>289778</v>
      </c>
      <c r="D9" s="31"/>
      <c r="E9" s="59">
        <v>0</v>
      </c>
      <c r="F9" s="31"/>
      <c r="G9" s="59">
        <v>289778</v>
      </c>
      <c r="H9" s="31"/>
      <c r="I9" s="59">
        <v>7082948</v>
      </c>
      <c r="J9" s="31"/>
      <c r="K9" s="59">
        <v>0</v>
      </c>
      <c r="L9" s="31"/>
      <c r="M9" s="59">
        <v>7082948</v>
      </c>
    </row>
    <row r="10" spans="1:13" ht="21.75" customHeight="1">
      <c r="A10" s="6" t="s">
        <v>52</v>
      </c>
      <c r="C10" s="33">
        <v>4345894</v>
      </c>
      <c r="D10" s="31"/>
      <c r="E10" s="33">
        <v>0</v>
      </c>
      <c r="F10" s="31"/>
      <c r="G10" s="33">
        <v>4345894</v>
      </c>
      <c r="H10" s="31"/>
      <c r="I10" s="33">
        <v>8247622</v>
      </c>
      <c r="J10" s="31"/>
      <c r="K10" s="33">
        <v>0</v>
      </c>
      <c r="L10" s="31"/>
      <c r="M10" s="33">
        <v>8247622</v>
      </c>
    </row>
    <row r="11" spans="1:13" ht="21.75" customHeight="1">
      <c r="A11" s="8" t="s">
        <v>21</v>
      </c>
      <c r="C11" s="71">
        <v>4635672</v>
      </c>
      <c r="D11" s="31"/>
      <c r="E11" s="71">
        <v>0</v>
      </c>
      <c r="F11" s="31"/>
      <c r="G11" s="71">
        <v>4635672</v>
      </c>
      <c r="H11" s="31"/>
      <c r="I11" s="71">
        <v>15334061</v>
      </c>
      <c r="J11" s="31"/>
      <c r="K11" s="71">
        <v>0</v>
      </c>
      <c r="L11" s="31"/>
      <c r="M11" s="71">
        <v>15334061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6"/>
  <sheetViews>
    <sheetView rightToLeft="1" workbookViewId="0">
      <selection activeCell="T23" sqref="T23"/>
    </sheetView>
  </sheetViews>
  <sheetFormatPr defaultRowHeight="12.75"/>
  <cols>
    <col min="1" max="1" width="26.42578125" bestFit="1" customWidth="1"/>
    <col min="2" max="2" width="1.28515625" customWidth="1"/>
    <col min="3" max="3" width="8.7109375" bestFit="1" customWidth="1"/>
    <col min="4" max="4" width="1.28515625" customWidth="1"/>
    <col min="5" max="5" width="15.5703125" bestFit="1" customWidth="1"/>
    <col min="6" max="6" width="1.28515625" customWidth="1"/>
    <col min="7" max="7" width="16" bestFit="1" customWidth="1"/>
    <col min="8" max="8" width="1.28515625" customWidth="1"/>
    <col min="9" max="9" width="16" customWidth="1"/>
    <col min="10" max="10" width="1.28515625" customWidth="1"/>
    <col min="11" max="11" width="13" bestFit="1" customWidth="1"/>
    <col min="12" max="12" width="1.28515625" customWidth="1"/>
    <col min="13" max="13" width="18.42578125" bestFit="1" customWidth="1"/>
    <col min="14" max="14" width="1.28515625" customWidth="1"/>
    <col min="15" max="15" width="16.7109375" bestFit="1" customWidth="1"/>
    <col min="16" max="16" width="1.28515625" customWidth="1"/>
    <col min="17" max="17" width="22.42578125" bestFit="1" customWidth="1"/>
    <col min="18" max="18" width="1.28515625" customWidth="1"/>
    <col min="19" max="19" width="0.28515625" customWidth="1"/>
    <col min="21" max="21" width="13.85546875" bestFit="1" customWidth="1"/>
  </cols>
  <sheetData>
    <row r="1" spans="1:21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21" ht="21.75" customHeight="1">
      <c r="A2" s="72" t="s">
        <v>53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21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21" ht="14.4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21" ht="14.45" customHeight="1">
      <c r="A5" s="78" t="s">
        <v>100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21" ht="14.45" customHeight="1">
      <c r="A6" s="74" t="s">
        <v>56</v>
      </c>
      <c r="B6" s="43"/>
      <c r="C6" s="74" t="s">
        <v>68</v>
      </c>
      <c r="D6" s="74"/>
      <c r="E6" s="74"/>
      <c r="F6" s="74"/>
      <c r="G6" s="74"/>
      <c r="H6" s="74"/>
      <c r="I6" s="74"/>
      <c r="J6" s="43"/>
      <c r="K6" s="74" t="s">
        <v>69</v>
      </c>
      <c r="L6" s="74"/>
      <c r="M6" s="74"/>
      <c r="N6" s="74"/>
      <c r="O6" s="74"/>
      <c r="P6" s="74"/>
      <c r="Q6" s="74"/>
      <c r="R6" s="74"/>
    </row>
    <row r="7" spans="1:21" ht="42" customHeight="1">
      <c r="A7" s="74"/>
      <c r="B7" s="43"/>
      <c r="C7" s="25" t="s">
        <v>13</v>
      </c>
      <c r="D7" s="44"/>
      <c r="E7" s="25" t="s">
        <v>101</v>
      </c>
      <c r="F7" s="44"/>
      <c r="G7" s="25" t="s">
        <v>102</v>
      </c>
      <c r="H7" s="44"/>
      <c r="I7" s="25" t="s">
        <v>103</v>
      </c>
      <c r="J7" s="43"/>
      <c r="K7" s="25" t="s">
        <v>13</v>
      </c>
      <c r="L7" s="44"/>
      <c r="M7" s="25" t="s">
        <v>101</v>
      </c>
      <c r="N7" s="44"/>
      <c r="O7" s="25" t="s">
        <v>102</v>
      </c>
      <c r="P7" s="44"/>
      <c r="Q7" s="87" t="s">
        <v>103</v>
      </c>
      <c r="R7" s="87"/>
    </row>
    <row r="8" spans="1:21" ht="21.75" customHeight="1">
      <c r="A8" s="20" t="s">
        <v>31</v>
      </c>
      <c r="B8" s="43"/>
      <c r="C8" s="54">
        <v>768688</v>
      </c>
      <c r="D8" s="61"/>
      <c r="E8" s="54">
        <v>24360187019</v>
      </c>
      <c r="F8" s="61"/>
      <c r="G8" s="54">
        <f>-(E8-I8)</f>
        <v>-23546655670</v>
      </c>
      <c r="H8" s="61"/>
      <c r="I8" s="54">
        <v>813531349</v>
      </c>
      <c r="J8" s="61"/>
      <c r="K8" s="54">
        <v>9666982</v>
      </c>
      <c r="L8" s="61"/>
      <c r="M8" s="54">
        <v>297747587758</v>
      </c>
      <c r="N8" s="61"/>
      <c r="O8" s="54">
        <v>-573717083</v>
      </c>
      <c r="P8" s="61"/>
      <c r="Q8" s="86">
        <v>1599311264</v>
      </c>
      <c r="R8" s="86"/>
    </row>
    <row r="9" spans="1:21" ht="21.75" customHeight="1">
      <c r="A9" s="24" t="s">
        <v>77</v>
      </c>
      <c r="B9" s="43"/>
      <c r="C9" s="52">
        <v>0</v>
      </c>
      <c r="D9" s="61"/>
      <c r="E9" s="52">
        <v>0</v>
      </c>
      <c r="F9" s="61"/>
      <c r="G9" s="52">
        <v>0</v>
      </c>
      <c r="H9" s="61"/>
      <c r="I9" s="52">
        <v>0</v>
      </c>
      <c r="J9" s="61"/>
      <c r="K9" s="52">
        <v>42266262</v>
      </c>
      <c r="L9" s="61"/>
      <c r="M9" s="52">
        <v>687609943264</v>
      </c>
      <c r="N9" s="61"/>
      <c r="O9" s="52">
        <v>19750028205</v>
      </c>
      <c r="P9" s="61"/>
      <c r="Q9" s="84">
        <v>7783574014</v>
      </c>
      <c r="R9" s="84"/>
    </row>
    <row r="10" spans="1:21" ht="21.75" customHeight="1">
      <c r="A10" s="24" t="s">
        <v>19</v>
      </c>
      <c r="B10" s="43"/>
      <c r="C10" s="52">
        <v>0</v>
      </c>
      <c r="D10" s="61"/>
      <c r="E10" s="52">
        <v>0</v>
      </c>
      <c r="F10" s="61"/>
      <c r="G10" s="52">
        <v>0</v>
      </c>
      <c r="H10" s="61"/>
      <c r="I10" s="52">
        <v>0</v>
      </c>
      <c r="J10" s="61"/>
      <c r="K10" s="52">
        <v>105000000</v>
      </c>
      <c r="L10" s="61"/>
      <c r="M10" s="52">
        <v>905211517694</v>
      </c>
      <c r="N10" s="61"/>
      <c r="O10" s="52">
        <v>609018310105</v>
      </c>
      <c r="P10" s="61"/>
      <c r="Q10" s="84">
        <v>68251083589</v>
      </c>
      <c r="R10" s="84"/>
    </row>
    <row r="11" spans="1:21" ht="21.75" customHeight="1">
      <c r="A11" s="21" t="s">
        <v>20</v>
      </c>
      <c r="B11" s="43"/>
      <c r="C11" s="53">
        <v>0</v>
      </c>
      <c r="D11" s="61"/>
      <c r="E11" s="53">
        <v>0</v>
      </c>
      <c r="F11" s="61"/>
      <c r="G11" s="53">
        <v>0</v>
      </c>
      <c r="H11" s="61"/>
      <c r="I11" s="53">
        <v>0</v>
      </c>
      <c r="J11" s="61"/>
      <c r="K11" s="53">
        <v>12500000</v>
      </c>
      <c r="L11" s="61"/>
      <c r="M11" s="53">
        <v>27262764912</v>
      </c>
      <c r="N11" s="61"/>
      <c r="O11" s="53">
        <v>25405681575</v>
      </c>
      <c r="P11" s="61"/>
      <c r="Q11" s="85">
        <v>1857083337</v>
      </c>
      <c r="R11" s="85"/>
    </row>
    <row r="12" spans="1:21" ht="21.75" customHeight="1">
      <c r="A12" s="18" t="s">
        <v>21</v>
      </c>
      <c r="B12" s="43"/>
      <c r="C12" s="39">
        <f>SUM(C8:C11)</f>
        <v>768688</v>
      </c>
      <c r="D12" s="61"/>
      <c r="E12" s="39">
        <f>SUM(E8:E11)</f>
        <v>24360187019</v>
      </c>
      <c r="F12" s="61"/>
      <c r="G12" s="39">
        <f>SUM(G8:G11)</f>
        <v>-23546655670</v>
      </c>
      <c r="H12" s="61"/>
      <c r="I12" s="39">
        <f>SUM(I8:I11)</f>
        <v>813531349</v>
      </c>
      <c r="J12" s="61"/>
      <c r="K12" s="39">
        <f>SUM(K8:K11)</f>
        <v>169433244</v>
      </c>
      <c r="L12" s="61"/>
      <c r="M12" s="39">
        <f>SUM(M8:M11)</f>
        <v>1917831813628</v>
      </c>
      <c r="N12" s="61"/>
      <c r="O12" s="39">
        <f>SUM(O8:O11)</f>
        <v>653600302802</v>
      </c>
      <c r="P12" s="61"/>
      <c r="Q12" s="88">
        <f>SUM(Q8:R11)</f>
        <v>79491052204</v>
      </c>
      <c r="R12" s="88"/>
    </row>
    <row r="13" spans="1:2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 spans="1:2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U14" s="42"/>
    </row>
    <row r="15" spans="1:2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U15" s="42"/>
    </row>
    <row r="16" spans="1:2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U16" s="42"/>
    </row>
    <row r="17" spans="7:21">
      <c r="G17" s="43"/>
      <c r="H17" s="43"/>
      <c r="I17" s="48"/>
      <c r="J17" s="43"/>
      <c r="K17" s="43"/>
      <c r="L17" s="43"/>
      <c r="M17" s="43"/>
      <c r="N17" s="43"/>
      <c r="O17" s="43"/>
      <c r="P17" s="43"/>
      <c r="Q17" s="43"/>
      <c r="R17" s="43"/>
    </row>
    <row r="18" spans="7:21">
      <c r="G18" s="43"/>
      <c r="H18" s="43"/>
      <c r="I18" s="48"/>
      <c r="J18" s="43"/>
      <c r="K18" s="43"/>
      <c r="L18" s="43"/>
      <c r="M18" s="43"/>
      <c r="N18" s="43"/>
      <c r="O18" s="43"/>
      <c r="P18" s="43"/>
      <c r="Q18" s="43"/>
      <c r="R18" s="43"/>
    </row>
    <row r="19" spans="7:21">
      <c r="I19" s="42"/>
    </row>
    <row r="22" spans="7:21">
      <c r="I22" s="42"/>
    </row>
    <row r="23" spans="7:21">
      <c r="I23" s="42"/>
      <c r="M23" s="49"/>
      <c r="Q23" s="42"/>
      <c r="U23" s="46"/>
    </row>
    <row r="24" spans="7:21">
      <c r="I24" s="42"/>
      <c r="M24" s="42"/>
      <c r="Q24" s="42"/>
      <c r="U24" s="46"/>
    </row>
    <row r="25" spans="7:21">
      <c r="I25" s="42"/>
      <c r="M25" s="42"/>
      <c r="Q25" s="40"/>
      <c r="U25" s="42"/>
    </row>
    <row r="26" spans="7:21">
      <c r="U26" s="42"/>
    </row>
  </sheetData>
  <mergeCells count="1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9"/>
  <sheetViews>
    <sheetView rightToLeft="1" workbookViewId="0">
      <selection activeCell="A9" sqref="A9"/>
    </sheetView>
  </sheetViews>
  <sheetFormatPr defaultRowHeight="12.75"/>
  <cols>
    <col min="1" max="1" width="26.85546875" bestFit="1" customWidth="1"/>
    <col min="2" max="2" width="1.28515625" customWidth="1"/>
    <col min="3" max="3" width="14.5703125" bestFit="1" customWidth="1"/>
    <col min="4" max="4" width="1.28515625" customWidth="1"/>
    <col min="5" max="5" width="19.7109375" bestFit="1" customWidth="1"/>
    <col min="6" max="6" width="1.28515625" customWidth="1"/>
    <col min="7" max="7" width="21.7109375" bestFit="1" customWidth="1"/>
    <col min="8" max="8" width="1.28515625" customWidth="1"/>
    <col min="9" max="9" width="26.42578125" bestFit="1" customWidth="1"/>
    <col min="10" max="10" width="1.28515625" customWidth="1"/>
    <col min="11" max="11" width="14.5703125" bestFit="1" customWidth="1"/>
    <col min="12" max="12" width="1.28515625" customWidth="1"/>
    <col min="13" max="13" width="19.7109375" bestFit="1" customWidth="1"/>
    <col min="14" max="14" width="1.28515625" customWidth="1"/>
    <col min="15" max="15" width="20.28515625" bestFit="1" customWidth="1"/>
    <col min="16" max="16" width="1.28515625" customWidth="1"/>
    <col min="17" max="17" width="25.42578125" customWidth="1"/>
    <col min="18" max="18" width="1.28515625" customWidth="1"/>
    <col min="19" max="19" width="0.28515625" customWidth="1"/>
    <col min="20" max="20" width="21.5703125" customWidth="1"/>
    <col min="21" max="21" width="13.140625" bestFit="1" customWidth="1"/>
  </cols>
  <sheetData>
    <row r="1" spans="1:18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8" ht="21.75" customHeight="1">
      <c r="A2" s="72" t="s">
        <v>53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4.4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ht="25.5" customHeight="1">
      <c r="A5" s="78" t="s">
        <v>104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 ht="25.5" customHeight="1">
      <c r="A6" s="74" t="s">
        <v>56</v>
      </c>
      <c r="B6" s="43"/>
      <c r="C6" s="74" t="s">
        <v>68</v>
      </c>
      <c r="D6" s="74"/>
      <c r="E6" s="74"/>
      <c r="F6" s="74"/>
      <c r="G6" s="74"/>
      <c r="H6" s="74"/>
      <c r="I6" s="74"/>
      <c r="J6" s="43"/>
      <c r="K6" s="74" t="s">
        <v>69</v>
      </c>
      <c r="L6" s="74"/>
      <c r="M6" s="74"/>
      <c r="N6" s="74"/>
      <c r="O6" s="74"/>
      <c r="P6" s="74"/>
      <c r="Q6" s="74"/>
      <c r="R6" s="74"/>
    </row>
    <row r="7" spans="1:18" ht="29.1" customHeight="1">
      <c r="A7" s="74"/>
      <c r="B7" s="43"/>
      <c r="C7" s="17" t="s">
        <v>13</v>
      </c>
      <c r="D7" s="44"/>
      <c r="E7" s="17" t="s">
        <v>15</v>
      </c>
      <c r="F7" s="44"/>
      <c r="G7" s="17" t="s">
        <v>102</v>
      </c>
      <c r="H7" s="44"/>
      <c r="I7" s="17" t="s">
        <v>105</v>
      </c>
      <c r="J7" s="43"/>
      <c r="K7" s="17" t="s">
        <v>13</v>
      </c>
      <c r="L7" s="44"/>
      <c r="M7" s="17" t="s">
        <v>15</v>
      </c>
      <c r="N7" s="44"/>
      <c r="O7" s="17" t="s">
        <v>102</v>
      </c>
      <c r="P7" s="44"/>
      <c r="Q7" s="87" t="s">
        <v>105</v>
      </c>
      <c r="R7" s="87"/>
    </row>
    <row r="8" spans="1:18" ht="21.75" customHeight="1">
      <c r="A8" s="13" t="s">
        <v>31</v>
      </c>
      <c r="B8" s="45"/>
      <c r="C8" s="54">
        <v>491010</v>
      </c>
      <c r="D8" s="61"/>
      <c r="E8" s="54">
        <v>15818848639</v>
      </c>
      <c r="F8" s="61"/>
      <c r="G8" s="54">
        <v>-15920192619</v>
      </c>
      <c r="H8" s="61"/>
      <c r="I8" s="54">
        <v>-101343980</v>
      </c>
      <c r="J8" s="61"/>
      <c r="K8" s="54">
        <v>491010</v>
      </c>
      <c r="L8" s="61"/>
      <c r="M8" s="54">
        <v>15818848640</v>
      </c>
      <c r="N8" s="61"/>
      <c r="O8" s="54">
        <v>-15047510446</v>
      </c>
      <c r="P8" s="61"/>
      <c r="Q8" s="86">
        <v>771338193</v>
      </c>
      <c r="R8" s="86"/>
    </row>
    <row r="9" spans="1:18" ht="21.75" customHeight="1">
      <c r="A9" s="16" t="s">
        <v>19</v>
      </c>
      <c r="B9" s="45"/>
      <c r="C9" s="52">
        <v>2222087108</v>
      </c>
      <c r="D9" s="61"/>
      <c r="E9" s="52">
        <v>14987688672135</v>
      </c>
      <c r="F9" s="61"/>
      <c r="G9" s="52">
        <v>-14635759894086</v>
      </c>
      <c r="H9" s="61"/>
      <c r="I9" s="52">
        <v>351928778049</v>
      </c>
      <c r="J9" s="61"/>
      <c r="K9" s="52">
        <v>2222087108</v>
      </c>
      <c r="L9" s="61"/>
      <c r="M9" s="52">
        <v>14987688672136</v>
      </c>
      <c r="N9" s="61"/>
      <c r="O9" s="52">
        <v>-14990769993946</v>
      </c>
      <c r="P9" s="61"/>
      <c r="Q9" s="84">
        <v>-3081321810</v>
      </c>
      <c r="R9" s="84"/>
    </row>
    <row r="10" spans="1:18" ht="21.75" customHeight="1">
      <c r="A10" s="16" t="s">
        <v>20</v>
      </c>
      <c r="B10" s="45"/>
      <c r="C10" s="52">
        <v>3743318817</v>
      </c>
      <c r="D10" s="61"/>
      <c r="E10" s="52">
        <v>5749108376152</v>
      </c>
      <c r="F10" s="61"/>
      <c r="G10" s="52">
        <v>-6547437012366</v>
      </c>
      <c r="H10" s="61"/>
      <c r="I10" s="52">
        <v>-798328636214</v>
      </c>
      <c r="J10" s="61"/>
      <c r="K10" s="52">
        <v>3743318817</v>
      </c>
      <c r="L10" s="61"/>
      <c r="M10" s="52">
        <v>5749108376152</v>
      </c>
      <c r="N10" s="61"/>
      <c r="O10" s="52">
        <v>-7601727868630</v>
      </c>
      <c r="P10" s="61"/>
      <c r="Q10" s="84">
        <f>M10+O10</f>
        <v>-1852619492478</v>
      </c>
      <c r="R10" s="84"/>
    </row>
    <row r="11" spans="1:18" ht="21.75" customHeight="1">
      <c r="A11" s="14" t="s">
        <v>41</v>
      </c>
      <c r="B11" s="45"/>
      <c r="C11" s="53">
        <v>5000</v>
      </c>
      <c r="D11" s="61"/>
      <c r="E11" s="53">
        <v>4599662825</v>
      </c>
      <c r="F11" s="61"/>
      <c r="G11" s="53">
        <v>-4599662825</v>
      </c>
      <c r="H11" s="61"/>
      <c r="I11" s="53">
        <v>0</v>
      </c>
      <c r="J11" s="61"/>
      <c r="K11" s="53">
        <v>5000</v>
      </c>
      <c r="L11" s="61"/>
      <c r="M11" s="53">
        <v>4998974766</v>
      </c>
      <c r="N11" s="61"/>
      <c r="O11" s="53">
        <v>-4921429375</v>
      </c>
      <c r="P11" s="61"/>
      <c r="Q11" s="84">
        <f t="shared" ref="Q11" si="0">M11+O11</f>
        <v>77545391</v>
      </c>
      <c r="R11" s="84"/>
    </row>
    <row r="12" spans="1:18" ht="21.75" customHeight="1" thickBot="1">
      <c r="A12" s="15" t="s">
        <v>21</v>
      </c>
      <c r="B12" s="45"/>
      <c r="C12" s="39">
        <v>5965901935</v>
      </c>
      <c r="D12" s="61"/>
      <c r="E12" s="39">
        <v>20757215559751</v>
      </c>
      <c r="F12" s="61"/>
      <c r="G12" s="39">
        <f>SUM(G8:G11)</f>
        <v>-21203716761896</v>
      </c>
      <c r="H12" s="61"/>
      <c r="I12" s="39">
        <f>SUM(I8:I11)</f>
        <v>-446501202145</v>
      </c>
      <c r="J12" s="61"/>
      <c r="K12" s="39">
        <f>SUM(K8:K11)</f>
        <v>5965901935</v>
      </c>
      <c r="L12" s="61"/>
      <c r="M12" s="39">
        <f>SUM(M8:M11)</f>
        <v>20757614871694</v>
      </c>
      <c r="N12" s="61"/>
      <c r="O12" s="39">
        <v>22722244245396</v>
      </c>
      <c r="P12" s="61"/>
      <c r="Q12" s="88">
        <f>SUM(Q8:R11)</f>
        <v>-1854851930704</v>
      </c>
      <c r="R12" s="88"/>
    </row>
    <row r="13" spans="1:18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 spans="1:18">
      <c r="A14" s="43"/>
      <c r="B14" s="43"/>
      <c r="C14" s="43"/>
      <c r="D14" s="43"/>
      <c r="E14" s="43"/>
      <c r="F14" s="43"/>
      <c r="G14" s="45"/>
      <c r="H14" s="43"/>
      <c r="I14" s="43"/>
      <c r="J14" s="43"/>
      <c r="K14" s="43"/>
      <c r="L14" s="43"/>
      <c r="M14" s="43"/>
      <c r="N14" s="43"/>
      <c r="O14" s="43"/>
      <c r="P14" s="43"/>
      <c r="Q14" s="62"/>
      <c r="R14" s="43"/>
    </row>
    <row r="15" spans="1:18">
      <c r="A15" s="43"/>
      <c r="B15" s="43"/>
      <c r="C15" s="43"/>
      <c r="D15" s="43"/>
      <c r="E15" s="43"/>
      <c r="F15" s="43"/>
      <c r="G15" s="45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 spans="1:18">
      <c r="A16" s="43"/>
      <c r="B16" s="43"/>
      <c r="C16" s="43"/>
      <c r="D16" s="43"/>
      <c r="E16" s="43"/>
      <c r="F16" s="43"/>
      <c r="G16" s="45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  <row r="17" spans="7:17">
      <c r="G17" s="45"/>
      <c r="Q17" s="47"/>
    </row>
    <row r="18" spans="7:17">
      <c r="G18" s="45"/>
      <c r="O18" s="42"/>
      <c r="Q18" s="41"/>
    </row>
    <row r="19" spans="7:17">
      <c r="G19" s="45"/>
    </row>
  </sheetData>
  <mergeCells count="1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workbookViewId="0">
      <selection activeCell="C20" sqref="C20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8.85546875" bestFit="1" customWidth="1"/>
    <col min="9" max="9" width="1.28515625" customWidth="1"/>
    <col min="10" max="10" width="18.85546875" bestFit="1" customWidth="1"/>
    <col min="11" max="11" width="1.28515625" customWidth="1"/>
    <col min="12" max="12" width="11" bestFit="1" customWidth="1"/>
    <col min="13" max="13" width="1.28515625" customWidth="1"/>
    <col min="14" max="14" width="17.85546875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13.85546875" bestFit="1" customWidth="1"/>
    <col min="21" max="21" width="1.28515625" customWidth="1"/>
    <col min="22" max="22" width="16.140625" bestFit="1" customWidth="1"/>
    <col min="23" max="23" width="1.28515625" customWidth="1"/>
    <col min="24" max="24" width="19" bestFit="1" customWidth="1"/>
    <col min="25" max="25" width="1.28515625" customWidth="1"/>
    <col min="26" max="26" width="18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21.7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24" customHeight="1">
      <c r="A4" s="1" t="s">
        <v>3</v>
      </c>
      <c r="B4" s="78" t="s">
        <v>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1:28" ht="24" customHeight="1">
      <c r="A5" s="78" t="s">
        <v>5</v>
      </c>
      <c r="B5" s="78"/>
      <c r="C5" s="78" t="s">
        <v>6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28" ht="24" customHeight="1">
      <c r="F6" s="74" t="s">
        <v>7</v>
      </c>
      <c r="G6" s="74"/>
      <c r="H6" s="74"/>
      <c r="I6" s="74"/>
      <c r="J6" s="74"/>
      <c r="L6" s="74" t="s">
        <v>8</v>
      </c>
      <c r="M6" s="74"/>
      <c r="N6" s="74"/>
      <c r="O6" s="74"/>
      <c r="P6" s="74"/>
      <c r="Q6" s="74"/>
      <c r="R6" s="74"/>
      <c r="T6" s="74" t="s">
        <v>9</v>
      </c>
      <c r="U6" s="74"/>
      <c r="V6" s="74"/>
      <c r="W6" s="74"/>
      <c r="X6" s="74"/>
      <c r="Y6" s="74"/>
      <c r="Z6" s="74"/>
      <c r="AA6" s="74"/>
      <c r="AB6" s="74"/>
    </row>
    <row r="7" spans="1:28" ht="24" customHeight="1">
      <c r="F7" s="3"/>
      <c r="G7" s="3"/>
      <c r="H7" s="3"/>
      <c r="I7" s="3"/>
      <c r="J7" s="3"/>
      <c r="L7" s="77" t="s">
        <v>10</v>
      </c>
      <c r="M7" s="77"/>
      <c r="N7" s="77"/>
      <c r="O7" s="3"/>
      <c r="P7" s="77" t="s">
        <v>11</v>
      </c>
      <c r="Q7" s="77"/>
      <c r="R7" s="77"/>
      <c r="T7" s="3"/>
      <c r="U7" s="3"/>
      <c r="V7" s="3"/>
      <c r="W7" s="3"/>
      <c r="X7" s="3"/>
      <c r="Y7" s="3"/>
      <c r="Z7" s="3"/>
      <c r="AA7" s="3"/>
      <c r="AB7" s="3"/>
    </row>
    <row r="8" spans="1:28" ht="24" customHeight="1">
      <c r="A8" s="74" t="s">
        <v>12</v>
      </c>
      <c r="B8" s="74"/>
      <c r="C8" s="74"/>
      <c r="E8" s="74" t="s">
        <v>13</v>
      </c>
      <c r="F8" s="74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9.25" customHeight="1">
      <c r="A9" s="75" t="s">
        <v>19</v>
      </c>
      <c r="B9" s="75"/>
      <c r="C9" s="75"/>
      <c r="E9" s="92">
        <v>2179923619</v>
      </c>
      <c r="F9" s="92"/>
      <c r="G9" s="31"/>
      <c r="H9" s="30">
        <v>10083914784826</v>
      </c>
      <c r="I9" s="31"/>
      <c r="J9" s="30">
        <v>14376561388527.1</v>
      </c>
      <c r="K9" s="31"/>
      <c r="L9" s="30">
        <v>42163489</v>
      </c>
      <c r="M9" s="31"/>
      <c r="N9" s="30">
        <v>1229101731228.73</v>
      </c>
      <c r="O9" s="31"/>
      <c r="P9" s="30">
        <v>0</v>
      </c>
      <c r="Q9" s="31"/>
      <c r="R9" s="30">
        <v>0</v>
      </c>
      <c r="S9" s="31"/>
      <c r="T9" s="30">
        <v>2222087108</v>
      </c>
      <c r="U9" s="31"/>
      <c r="V9" s="30">
        <v>6750</v>
      </c>
      <c r="W9" s="31"/>
      <c r="X9" s="30">
        <v>10343113290385</v>
      </c>
      <c r="Y9" s="31"/>
      <c r="Z9" s="30">
        <v>14987688672136</v>
      </c>
      <c r="AA9" s="31"/>
      <c r="AB9" s="32">
        <v>68.37</v>
      </c>
    </row>
    <row r="10" spans="1:28" ht="29.25" customHeight="1">
      <c r="A10" s="76" t="s">
        <v>20</v>
      </c>
      <c r="B10" s="76"/>
      <c r="C10" s="76"/>
      <c r="D10" s="7"/>
      <c r="E10" s="93">
        <v>3728409436</v>
      </c>
      <c r="F10" s="94"/>
      <c r="G10" s="31"/>
      <c r="H10" s="33">
        <v>7317716552751</v>
      </c>
      <c r="I10" s="31"/>
      <c r="J10" s="33">
        <v>6523483304294.9502</v>
      </c>
      <c r="K10" s="31"/>
      <c r="L10" s="33">
        <v>14909381</v>
      </c>
      <c r="M10" s="31"/>
      <c r="N10" s="33">
        <v>24258008380.2225</v>
      </c>
      <c r="O10" s="31"/>
      <c r="P10" s="33">
        <v>0</v>
      </c>
      <c r="Q10" s="31"/>
      <c r="R10" s="33">
        <v>0</v>
      </c>
      <c r="S10" s="31"/>
      <c r="T10" s="33">
        <v>3743318817</v>
      </c>
      <c r="U10" s="31"/>
      <c r="V10" s="33">
        <v>1537</v>
      </c>
      <c r="W10" s="31"/>
      <c r="X10" s="33">
        <v>7341670260824</v>
      </c>
      <c r="Y10" s="31"/>
      <c r="Z10" s="33">
        <v>5749108376152.4902</v>
      </c>
      <c r="AA10" s="31"/>
      <c r="AB10" s="34">
        <v>26.23</v>
      </c>
    </row>
    <row r="11" spans="1:28" ht="29.25" customHeight="1">
      <c r="A11" s="73" t="s">
        <v>21</v>
      </c>
      <c r="B11" s="73"/>
      <c r="C11" s="73"/>
      <c r="D11" s="73"/>
      <c r="E11" s="31"/>
      <c r="F11" s="71">
        <v>5908333055</v>
      </c>
      <c r="G11" s="31"/>
      <c r="H11" s="71">
        <v>17401631337577</v>
      </c>
      <c r="I11" s="31"/>
      <c r="J11" s="71">
        <v>20900044692822.102</v>
      </c>
      <c r="K11" s="31"/>
      <c r="L11" s="71">
        <v>57072870</v>
      </c>
      <c r="M11" s="31"/>
      <c r="N11" s="71">
        <v>1253359739608.95</v>
      </c>
      <c r="O11" s="31"/>
      <c r="P11" s="71">
        <v>0</v>
      </c>
      <c r="Q11" s="31"/>
      <c r="R11" s="71">
        <v>0</v>
      </c>
      <c r="S11" s="31"/>
      <c r="T11" s="71">
        <v>5965405925</v>
      </c>
      <c r="U11" s="31"/>
      <c r="V11" s="71"/>
      <c r="W11" s="31"/>
      <c r="X11" s="71">
        <v>17684783551209</v>
      </c>
      <c r="Y11" s="31"/>
      <c r="Z11" s="71">
        <v>20736797048288.5</v>
      </c>
      <c r="AA11" s="31"/>
      <c r="AB11" s="29">
        <f>SUM(AB9:AB10)</f>
        <v>94.600000000000009</v>
      </c>
    </row>
  </sheetData>
  <mergeCells count="1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D11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"/>
  <sheetViews>
    <sheetView rightToLeft="1" workbookViewId="0">
      <selection activeCell="I27" sqref="I27"/>
    </sheetView>
  </sheetViews>
  <sheetFormatPr defaultRowHeight="12.75"/>
  <cols>
    <col min="1" max="1" width="6.140625" bestFit="1" customWidth="1"/>
    <col min="2" max="2" width="25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5" bestFit="1" customWidth="1"/>
    <col min="8" max="8" width="1.28515625" customWidth="1"/>
    <col min="9" max="9" width="16" bestFit="1" customWidth="1"/>
    <col min="10" max="10" width="1.28515625" customWidth="1"/>
    <col min="11" max="11" width="9.140625" customWidth="1"/>
    <col min="12" max="12" width="1.28515625" customWidth="1"/>
    <col min="13" max="13" width="16.140625" customWidth="1"/>
    <col min="14" max="14" width="1.28515625" customWidth="1"/>
    <col min="15" max="15" width="12.28515625" customWidth="1"/>
    <col min="16" max="16" width="1.28515625" customWidth="1"/>
    <col min="17" max="17" width="14.85546875" bestFit="1" customWidth="1"/>
    <col min="18" max="18" width="1.28515625" customWidth="1"/>
    <col min="19" max="19" width="8.28515625" bestFit="1" customWidth="1"/>
    <col min="20" max="20" width="1.28515625" customWidth="1"/>
    <col min="21" max="21" width="22.28515625" bestFit="1" customWidth="1"/>
    <col min="22" max="22" width="1.28515625" customWidth="1"/>
    <col min="23" max="23" width="18" customWidth="1"/>
    <col min="24" max="24" width="1.28515625" customWidth="1"/>
    <col min="25" max="25" width="19.28515625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</row>
    <row r="2" spans="1:27" ht="21.7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</row>
    <row r="3" spans="1:27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</row>
    <row r="4" spans="1:27" ht="14.45" customHeight="1"/>
    <row r="5" spans="1:27" ht="14.45" customHeight="1">
      <c r="A5" s="1" t="s">
        <v>24</v>
      </c>
      <c r="B5" s="78" t="s">
        <v>25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</row>
    <row r="6" spans="1:27" ht="14.45" customHeight="1">
      <c r="E6" s="74" t="s">
        <v>7</v>
      </c>
      <c r="F6" s="74"/>
      <c r="G6" s="74"/>
      <c r="H6" s="74"/>
      <c r="I6" s="74"/>
      <c r="K6" s="74" t="s">
        <v>8</v>
      </c>
      <c r="L6" s="74"/>
      <c r="M6" s="74"/>
      <c r="N6" s="74"/>
      <c r="O6" s="74"/>
      <c r="P6" s="74"/>
      <c r="Q6" s="74"/>
      <c r="S6" s="74" t="s">
        <v>9</v>
      </c>
      <c r="T6" s="74"/>
      <c r="U6" s="74"/>
      <c r="V6" s="74"/>
      <c r="W6" s="74"/>
      <c r="X6" s="74"/>
      <c r="Y6" s="74"/>
      <c r="Z6" s="74"/>
      <c r="AA6" s="74"/>
    </row>
    <row r="7" spans="1:27" ht="14.45" customHeight="1">
      <c r="E7" s="3"/>
      <c r="F7" s="3"/>
      <c r="G7" s="3"/>
      <c r="H7" s="3"/>
      <c r="I7" s="3"/>
      <c r="K7" s="77" t="s">
        <v>26</v>
      </c>
      <c r="L7" s="77"/>
      <c r="M7" s="77"/>
      <c r="N7" s="3"/>
      <c r="O7" s="77" t="s">
        <v>27</v>
      </c>
      <c r="P7" s="77"/>
      <c r="Q7" s="77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74" t="s">
        <v>28</v>
      </c>
      <c r="B8" s="74"/>
      <c r="D8" s="74" t="s">
        <v>29</v>
      </c>
      <c r="E8" s="74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30</v>
      </c>
      <c r="W8" s="2" t="s">
        <v>14</v>
      </c>
      <c r="Y8" s="2" t="s">
        <v>15</v>
      </c>
      <c r="AA8" s="2" t="s">
        <v>18</v>
      </c>
    </row>
    <row r="9" spans="1:27" s="31" customFormat="1" ht="21.75" customHeight="1">
      <c r="A9" s="80" t="s">
        <v>31</v>
      </c>
      <c r="B9" s="80"/>
      <c r="D9" s="81">
        <v>1259069</v>
      </c>
      <c r="E9" s="81"/>
      <c r="G9" s="69">
        <v>38582918180</v>
      </c>
      <c r="I9" s="69">
        <v>39396435207.108002</v>
      </c>
      <c r="K9" s="69">
        <v>629</v>
      </c>
      <c r="M9" s="69">
        <v>20272065</v>
      </c>
      <c r="O9" s="69">
        <v>-768688</v>
      </c>
      <c r="Q9" s="69">
        <v>24360187019</v>
      </c>
      <c r="S9" s="69">
        <v>491010</v>
      </c>
      <c r="U9" s="69">
        <v>32223</v>
      </c>
      <c r="W9" s="69">
        <v>15047510446</v>
      </c>
      <c r="Y9" s="69">
        <v>15818848639.6444</v>
      </c>
      <c r="AA9" s="70">
        <v>7.0000000000000007E-2</v>
      </c>
    </row>
    <row r="10" spans="1:27" s="31" customFormat="1" ht="21.75" customHeight="1">
      <c r="A10" s="73" t="s">
        <v>21</v>
      </c>
      <c r="B10" s="73"/>
      <c r="D10" s="79">
        <v>1259069</v>
      </c>
      <c r="E10" s="79"/>
      <c r="G10" s="71">
        <v>38582918180</v>
      </c>
      <c r="I10" s="71">
        <v>39396435207.108002</v>
      </c>
      <c r="K10" s="71">
        <v>629</v>
      </c>
      <c r="M10" s="71">
        <v>20272065</v>
      </c>
      <c r="O10" s="71">
        <v>-768688</v>
      </c>
      <c r="Q10" s="71">
        <v>24360187019</v>
      </c>
      <c r="S10" s="71">
        <v>491010</v>
      </c>
      <c r="U10" s="71"/>
      <c r="W10" s="71">
        <v>15047510446</v>
      </c>
      <c r="Y10" s="71">
        <v>15818848639.6444</v>
      </c>
      <c r="AA10" s="29">
        <v>7.0000000000000007E-2</v>
      </c>
    </row>
  </sheetData>
  <mergeCells count="15">
    <mergeCell ref="A1:AA1"/>
    <mergeCell ref="A2:AA2"/>
    <mergeCell ref="A3:AA3"/>
    <mergeCell ref="B5:AA5"/>
    <mergeCell ref="E6:I6"/>
    <mergeCell ref="K6:Q6"/>
    <mergeCell ref="S6:AA6"/>
    <mergeCell ref="A10:B10"/>
    <mergeCell ref="D10:E10"/>
    <mergeCell ref="K7:M7"/>
    <mergeCell ref="O7:Q7"/>
    <mergeCell ref="A8:B8"/>
    <mergeCell ref="D8:E8"/>
    <mergeCell ref="A9:B9"/>
    <mergeCell ref="D9:E9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"/>
  <sheetViews>
    <sheetView rightToLeft="1" workbookViewId="0">
      <selection activeCell="B16" sqref="B16"/>
    </sheetView>
  </sheetViews>
  <sheetFormatPr defaultRowHeight="12.75"/>
  <cols>
    <col min="1" max="1" width="6.42578125" bestFit="1" customWidth="1"/>
    <col min="2" max="2" width="21.710937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6" bestFit="1" customWidth="1"/>
    <col min="17" max="17" width="1.28515625" customWidth="1"/>
    <col min="18" max="18" width="13.7109375" bestFit="1" customWidth="1"/>
    <col min="19" max="19" width="1.28515625" customWidth="1"/>
    <col min="20" max="20" width="16" bestFit="1" customWidth="1"/>
    <col min="21" max="21" width="1.28515625" customWidth="1"/>
    <col min="22" max="22" width="5.42578125" bestFit="1" customWidth="1"/>
    <col min="23" max="23" width="1.28515625" customWidth="1"/>
    <col min="24" max="24" width="12.85546875" bestFit="1" customWidth="1"/>
    <col min="25" max="25" width="1.28515625" customWidth="1"/>
    <col min="26" max="26" width="5.42578125" bestFit="1" customWidth="1"/>
    <col min="27" max="27" width="1.28515625" customWidth="1"/>
    <col min="28" max="28" width="10.28515625" bestFit="1" customWidth="1"/>
    <col min="29" max="29" width="1.28515625" customWidth="1"/>
    <col min="30" max="30" width="6" bestFit="1" customWidth="1"/>
    <col min="31" max="31" width="1.28515625" customWidth="1"/>
    <col min="32" max="32" width="16.140625" bestFit="1" customWidth="1"/>
    <col min="33" max="33" width="1.28515625" customWidth="1"/>
    <col min="34" max="34" width="13.7109375" bestFit="1" customWidth="1"/>
    <col min="35" max="35" width="1.28515625" customWidth="1"/>
    <col min="36" max="36" width="16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</row>
    <row r="2" spans="1:38" ht="21.7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</row>
    <row r="3" spans="1:38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</row>
    <row r="4" spans="1:38" ht="14.45" customHeight="1"/>
    <row r="5" spans="1:38" ht="14.45" customHeight="1">
      <c r="A5" s="1" t="s">
        <v>32</v>
      </c>
      <c r="B5" s="78" t="s">
        <v>33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</row>
    <row r="6" spans="1:38" ht="14.45" customHeight="1">
      <c r="A6" s="74" t="s">
        <v>34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 t="s">
        <v>7</v>
      </c>
      <c r="Q6" s="74"/>
      <c r="R6" s="74"/>
      <c r="S6" s="74"/>
      <c r="T6" s="74"/>
      <c r="V6" s="74" t="s">
        <v>8</v>
      </c>
      <c r="W6" s="74"/>
      <c r="X6" s="74"/>
      <c r="Y6" s="74"/>
      <c r="Z6" s="74"/>
      <c r="AA6" s="74"/>
      <c r="AB6" s="74"/>
      <c r="AD6" s="74" t="s">
        <v>9</v>
      </c>
      <c r="AE6" s="74"/>
      <c r="AF6" s="74"/>
      <c r="AG6" s="74"/>
      <c r="AH6" s="74"/>
      <c r="AI6" s="74"/>
      <c r="AJ6" s="74"/>
      <c r="AK6" s="74"/>
      <c r="AL6" s="74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77" t="s">
        <v>10</v>
      </c>
      <c r="W7" s="77"/>
      <c r="X7" s="77"/>
      <c r="Y7" s="3"/>
      <c r="Z7" s="77" t="s">
        <v>11</v>
      </c>
      <c r="AA7" s="77"/>
      <c r="AB7" s="7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74" t="s">
        <v>35</v>
      </c>
      <c r="B8" s="74"/>
      <c r="D8" s="2" t="s">
        <v>36</v>
      </c>
      <c r="F8" s="2" t="s">
        <v>37</v>
      </c>
      <c r="H8" s="2" t="s">
        <v>38</v>
      </c>
      <c r="J8" s="2" t="s">
        <v>39</v>
      </c>
      <c r="L8" s="2" t="s">
        <v>40</v>
      </c>
      <c r="N8" s="2" t="s">
        <v>23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s="31" customFormat="1" ht="21.75" customHeight="1">
      <c r="A9" s="80" t="s">
        <v>41</v>
      </c>
      <c r="B9" s="80"/>
      <c r="D9" s="68" t="s">
        <v>42</v>
      </c>
      <c r="F9" s="68" t="s">
        <v>42</v>
      </c>
      <c r="H9" s="68" t="s">
        <v>43</v>
      </c>
      <c r="J9" s="68" t="s">
        <v>44</v>
      </c>
      <c r="L9" s="70">
        <v>23</v>
      </c>
      <c r="N9" s="70">
        <v>23</v>
      </c>
      <c r="P9" s="69">
        <v>5000</v>
      </c>
      <c r="R9" s="69">
        <v>5100695325</v>
      </c>
      <c r="T9" s="69">
        <v>4599662825</v>
      </c>
      <c r="V9" s="69">
        <v>0</v>
      </c>
      <c r="X9" s="69">
        <v>0</v>
      </c>
      <c r="Z9" s="69">
        <v>0</v>
      </c>
      <c r="AB9" s="69">
        <v>0</v>
      </c>
      <c r="AD9" s="69">
        <v>5000</v>
      </c>
      <c r="AF9" s="69">
        <v>920600</v>
      </c>
      <c r="AH9" s="69">
        <v>5100695325</v>
      </c>
      <c r="AJ9" s="69">
        <v>4998974766</v>
      </c>
      <c r="AL9" s="70">
        <v>0.02</v>
      </c>
    </row>
    <row r="10" spans="1:38" s="31" customFormat="1" ht="21.75" customHeight="1" thickBot="1">
      <c r="A10" s="73" t="s">
        <v>21</v>
      </c>
      <c r="B10" s="73"/>
      <c r="D10" s="71"/>
      <c r="F10" s="71"/>
      <c r="H10" s="71"/>
      <c r="J10" s="71"/>
      <c r="L10" s="71"/>
      <c r="N10" s="71"/>
      <c r="P10" s="71">
        <v>5000</v>
      </c>
      <c r="R10" s="71">
        <v>5100695325</v>
      </c>
      <c r="T10" s="71">
        <v>4599662825</v>
      </c>
      <c r="V10" s="71">
        <v>0</v>
      </c>
      <c r="X10" s="71">
        <v>0</v>
      </c>
      <c r="Z10" s="71">
        <v>0</v>
      </c>
      <c r="AB10" s="71">
        <v>0</v>
      </c>
      <c r="AD10" s="71">
        <v>5000</v>
      </c>
      <c r="AF10" s="71"/>
      <c r="AH10" s="71">
        <v>5100695325</v>
      </c>
      <c r="AJ10" s="71">
        <f>SUM(AJ9)</f>
        <v>4998974766</v>
      </c>
      <c r="AL10" s="29">
        <v>0.02</v>
      </c>
    </row>
  </sheetData>
  <mergeCells count="1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workbookViewId="0">
      <selection activeCell="B24" sqref="B24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3.8554687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3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21.7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4.45" customHeight="1"/>
    <row r="5" spans="1:12" ht="14.45" customHeight="1">
      <c r="A5" s="1" t="s">
        <v>45</v>
      </c>
      <c r="B5" s="78" t="s">
        <v>46</v>
      </c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ht="14.45" customHeight="1">
      <c r="D6" s="2" t="s">
        <v>7</v>
      </c>
      <c r="F6" s="74" t="s">
        <v>8</v>
      </c>
      <c r="G6" s="74"/>
      <c r="H6" s="74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74" t="s">
        <v>47</v>
      </c>
      <c r="B8" s="74"/>
      <c r="D8" s="2" t="s">
        <v>48</v>
      </c>
      <c r="F8" s="2" t="s">
        <v>49</v>
      </c>
      <c r="H8" s="2" t="s">
        <v>50</v>
      </c>
      <c r="J8" s="2" t="s">
        <v>48</v>
      </c>
      <c r="L8" s="2" t="s">
        <v>18</v>
      </c>
    </row>
    <row r="9" spans="1:12" ht="21.75" customHeight="1">
      <c r="A9" s="75" t="s">
        <v>51</v>
      </c>
      <c r="B9" s="75"/>
      <c r="D9" s="30">
        <v>321449</v>
      </c>
      <c r="E9" s="31"/>
      <c r="F9" s="30">
        <v>0</v>
      </c>
      <c r="G9" s="31"/>
      <c r="H9" s="30">
        <v>0</v>
      </c>
      <c r="I9" s="31"/>
      <c r="J9" s="30">
        <v>321449</v>
      </c>
      <c r="K9" s="31"/>
      <c r="L9" s="26">
        <v>0</v>
      </c>
    </row>
    <row r="10" spans="1:12" ht="21.75" customHeight="1">
      <c r="A10" s="83" t="s">
        <v>51</v>
      </c>
      <c r="B10" s="83"/>
      <c r="D10" s="59">
        <v>100000</v>
      </c>
      <c r="E10" s="31"/>
      <c r="F10" s="59">
        <v>0</v>
      </c>
      <c r="G10" s="31"/>
      <c r="H10" s="59">
        <v>0</v>
      </c>
      <c r="I10" s="31"/>
      <c r="J10" s="59">
        <v>100000</v>
      </c>
      <c r="K10" s="31"/>
      <c r="L10" s="27">
        <v>0</v>
      </c>
    </row>
    <row r="11" spans="1:12" ht="21.75" customHeight="1">
      <c r="A11" s="83" t="s">
        <v>52</v>
      </c>
      <c r="B11" s="83"/>
      <c r="D11" s="59">
        <v>827082878</v>
      </c>
      <c r="E11" s="31"/>
      <c r="F11" s="59">
        <v>344952900059</v>
      </c>
      <c r="G11" s="31"/>
      <c r="H11" s="59">
        <v>345711455112</v>
      </c>
      <c r="I11" s="31"/>
      <c r="J11" s="59">
        <v>68527825</v>
      </c>
      <c r="K11" s="31"/>
      <c r="L11" s="27">
        <v>0</v>
      </c>
    </row>
    <row r="12" spans="1:12" ht="21.75" customHeight="1">
      <c r="A12" s="76" t="s">
        <v>52</v>
      </c>
      <c r="B12" s="76"/>
      <c r="D12" s="33">
        <v>1529852532</v>
      </c>
      <c r="E12" s="31"/>
      <c r="F12" s="33">
        <v>4345894</v>
      </c>
      <c r="G12" s="31"/>
      <c r="H12" s="33">
        <v>506464541</v>
      </c>
      <c r="I12" s="31"/>
      <c r="J12" s="33">
        <v>1027733885</v>
      </c>
      <c r="K12" s="31"/>
      <c r="L12" s="28">
        <v>0</v>
      </c>
    </row>
    <row r="13" spans="1:12" ht="21.75" customHeight="1">
      <c r="A13" s="73" t="s">
        <v>21</v>
      </c>
      <c r="B13" s="73"/>
      <c r="D13" s="71">
        <v>2357356859</v>
      </c>
      <c r="E13" s="31"/>
      <c r="F13" s="71">
        <v>344957245953</v>
      </c>
      <c r="G13" s="31"/>
      <c r="H13" s="71">
        <v>346217919653</v>
      </c>
      <c r="I13" s="31"/>
      <c r="J13" s="71">
        <v>1096683159</v>
      </c>
      <c r="K13" s="31"/>
      <c r="L13" s="29">
        <v>0</v>
      </c>
    </row>
  </sheetData>
  <mergeCells count="11">
    <mergeCell ref="A1:L1"/>
    <mergeCell ref="A2:L2"/>
    <mergeCell ref="A3:L3"/>
    <mergeCell ref="B5:L5"/>
    <mergeCell ref="F6:H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3"/>
  <sheetViews>
    <sheetView rightToLeft="1" workbookViewId="0">
      <selection activeCell="B26" sqref="B26"/>
    </sheetView>
  </sheetViews>
  <sheetFormatPr defaultRowHeight="12.75"/>
  <cols>
    <col min="1" max="1" width="2.5703125" customWidth="1"/>
    <col min="2" max="2" width="54.28515625" customWidth="1"/>
    <col min="3" max="3" width="1.28515625" customWidth="1"/>
    <col min="4" max="4" width="11.7109375" customWidth="1"/>
    <col min="5" max="5" width="1.28515625" customWidth="1"/>
    <col min="6" max="6" width="26.28515625" customWidth="1"/>
    <col min="7" max="7" width="6.5703125" customWidth="1"/>
    <col min="8" max="8" width="8.140625" customWidth="1"/>
  </cols>
  <sheetData>
    <row r="1" spans="1:7" ht="29.1" customHeight="1">
      <c r="A1" s="72" t="s">
        <v>0</v>
      </c>
      <c r="B1" s="72"/>
      <c r="C1" s="72"/>
      <c r="D1" s="72"/>
      <c r="E1" s="72"/>
      <c r="F1" s="72"/>
      <c r="G1" s="72"/>
    </row>
    <row r="2" spans="1:7" ht="21.75" customHeight="1">
      <c r="A2" s="72" t="s">
        <v>53</v>
      </c>
      <c r="B2" s="72"/>
      <c r="C2" s="72"/>
      <c r="D2" s="72"/>
      <c r="E2" s="72"/>
      <c r="F2" s="72"/>
      <c r="G2" s="72"/>
    </row>
    <row r="3" spans="1:7" ht="21.75" customHeight="1">
      <c r="A3" s="72" t="s">
        <v>2</v>
      </c>
      <c r="B3" s="72"/>
      <c r="C3" s="72"/>
      <c r="D3" s="72"/>
      <c r="E3" s="72"/>
      <c r="F3" s="72"/>
      <c r="G3" s="72"/>
    </row>
    <row r="4" spans="1:7" ht="14.45" customHeight="1"/>
    <row r="5" spans="1:7" ht="31.5" customHeight="1">
      <c r="A5" s="1" t="s">
        <v>54</v>
      </c>
      <c r="B5" s="78" t="s">
        <v>55</v>
      </c>
      <c r="C5" s="78"/>
      <c r="D5" s="78"/>
      <c r="E5" s="78"/>
      <c r="F5" s="78"/>
      <c r="G5" s="78"/>
    </row>
    <row r="6" spans="1:7" ht="11.25" customHeight="1"/>
    <row r="7" spans="1:7" ht="31.5" customHeight="1">
      <c r="A7" s="74" t="s">
        <v>56</v>
      </c>
      <c r="B7" s="74"/>
      <c r="D7" s="2" t="s">
        <v>57</v>
      </c>
      <c r="F7" s="2" t="s">
        <v>48</v>
      </c>
    </row>
    <row r="8" spans="1:7" ht="21.75" customHeight="1">
      <c r="A8" s="75" t="s">
        <v>59</v>
      </c>
      <c r="B8" s="75"/>
      <c r="D8" s="66" t="s">
        <v>60</v>
      </c>
      <c r="F8" s="63">
        <f>'درآمد سرمایه گذاری در سهام'!S11</f>
        <v>-623888417274</v>
      </c>
    </row>
    <row r="9" spans="1:7" ht="21.75" customHeight="1">
      <c r="A9" s="83" t="s">
        <v>61</v>
      </c>
      <c r="B9" s="83"/>
      <c r="D9" s="67" t="s">
        <v>62</v>
      </c>
      <c r="F9" s="64">
        <f>'درآمد سرمایه گذاری در صندوق'!U11</f>
        <v>10154223471</v>
      </c>
    </row>
    <row r="10" spans="1:7" ht="21.75" customHeight="1">
      <c r="A10" s="83" t="s">
        <v>63</v>
      </c>
      <c r="B10" s="83"/>
      <c r="D10" s="67" t="s">
        <v>64</v>
      </c>
      <c r="F10" s="64">
        <f>'درآمد سرمایه گذاری در اوراق به'!R10</f>
        <v>-13849375</v>
      </c>
    </row>
    <row r="11" spans="1:7" ht="21.75" customHeight="1">
      <c r="A11" s="83" t="s">
        <v>65</v>
      </c>
      <c r="B11" s="83"/>
      <c r="D11" s="67" t="s">
        <v>66</v>
      </c>
      <c r="F11" s="64">
        <f>'درآمد سپرده بانکی'!H11</f>
        <v>15334061</v>
      </c>
    </row>
    <row r="12" spans="1:7" ht="21.75" customHeight="1" thickBot="1">
      <c r="A12" s="73" t="s">
        <v>21</v>
      </c>
      <c r="B12" s="73"/>
      <c r="D12" s="35"/>
      <c r="F12" s="65">
        <f>SUM(F8:F11)</f>
        <v>-613732709117</v>
      </c>
    </row>
    <row r="13" spans="1:7" ht="13.5" thickTop="1"/>
  </sheetData>
  <mergeCells count="10">
    <mergeCell ref="A1:G1"/>
    <mergeCell ref="A2:G2"/>
    <mergeCell ref="A3:G3"/>
    <mergeCell ref="B5:G5"/>
    <mergeCell ref="A7:B7"/>
    <mergeCell ref="A12:B12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7"/>
  <sheetViews>
    <sheetView rightToLeft="1" workbookViewId="0">
      <selection activeCell="B16" sqref="B16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9.28515625" bestFit="1" customWidth="1"/>
    <col min="7" max="7" width="1.28515625" customWidth="1"/>
    <col min="8" max="8" width="11.140625" bestFit="1" customWidth="1"/>
    <col min="9" max="9" width="1.28515625" customWidth="1"/>
    <col min="10" max="10" width="19.140625" customWidth="1"/>
    <col min="11" max="11" width="1.28515625" customWidth="1"/>
    <col min="12" max="12" width="18.42578125" bestFit="1" customWidth="1"/>
    <col min="13" max="14" width="1.28515625" customWidth="1"/>
    <col min="15" max="15" width="20.7109375" customWidth="1"/>
    <col min="16" max="16" width="1.28515625" customWidth="1"/>
    <col min="17" max="17" width="16.7109375" bestFit="1" customWidth="1"/>
    <col min="18" max="18" width="1.28515625" customWidth="1"/>
    <col min="19" max="19" width="17.5703125" bestFit="1" customWidth="1"/>
    <col min="20" max="20" width="0.28515625" customWidth="1"/>
  </cols>
  <sheetData>
    <row r="1" spans="1:19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21.75" customHeight="1">
      <c r="A2" s="72" t="s">
        <v>53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19" ht="20.25" customHeight="1"/>
    <row r="5" spans="1:19" ht="20.25" customHeight="1">
      <c r="A5" s="1" t="s">
        <v>67</v>
      </c>
      <c r="B5" s="78" t="s">
        <v>106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19" ht="20.25" customHeight="1">
      <c r="D6" s="74" t="s">
        <v>68</v>
      </c>
      <c r="E6" s="74"/>
      <c r="F6" s="74"/>
      <c r="G6" s="74"/>
      <c r="H6" s="74"/>
      <c r="I6" s="74"/>
      <c r="J6" s="74"/>
      <c r="L6" s="74" t="s">
        <v>69</v>
      </c>
      <c r="M6" s="74"/>
      <c r="N6" s="74"/>
      <c r="O6" s="74"/>
      <c r="P6" s="74"/>
      <c r="Q6" s="74"/>
      <c r="R6" s="74"/>
      <c r="S6" s="74"/>
    </row>
    <row r="7" spans="1:19" ht="20.25" customHeight="1">
      <c r="D7" s="3"/>
      <c r="E7" s="3"/>
      <c r="F7" s="3"/>
      <c r="G7" s="3"/>
      <c r="H7" s="3"/>
      <c r="I7" s="3"/>
      <c r="J7" s="22" t="s">
        <v>21</v>
      </c>
      <c r="L7" s="3"/>
      <c r="M7" s="3"/>
      <c r="N7" s="3"/>
      <c r="O7" s="3"/>
      <c r="P7" s="3"/>
      <c r="Q7" s="3"/>
      <c r="R7" s="3"/>
      <c r="S7" s="22" t="s">
        <v>21</v>
      </c>
    </row>
    <row r="8" spans="1:19" ht="20.25" customHeight="1">
      <c r="A8" s="74" t="s">
        <v>70</v>
      </c>
      <c r="B8" s="74"/>
      <c r="D8" s="2" t="s">
        <v>71</v>
      </c>
      <c r="F8" s="50" t="s">
        <v>72</v>
      </c>
      <c r="G8" s="43"/>
      <c r="H8" s="50" t="s">
        <v>73</v>
      </c>
      <c r="I8" s="43"/>
      <c r="J8" s="51" t="s">
        <v>48</v>
      </c>
      <c r="K8" s="43"/>
      <c r="L8" s="50" t="s">
        <v>71</v>
      </c>
      <c r="M8" s="43"/>
      <c r="N8" s="74" t="s">
        <v>72</v>
      </c>
      <c r="O8" s="74"/>
      <c r="P8" s="43"/>
      <c r="Q8" s="50" t="s">
        <v>73</v>
      </c>
      <c r="R8" s="43"/>
      <c r="S8" s="51" t="s">
        <v>48</v>
      </c>
    </row>
    <row r="9" spans="1:19" ht="21.75" customHeight="1">
      <c r="A9" s="75" t="s">
        <v>19</v>
      </c>
      <c r="B9" s="75"/>
      <c r="D9" s="30">
        <v>0</v>
      </c>
      <c r="E9" s="31"/>
      <c r="F9" s="54">
        <f>'درآمد ناشی از تغییر قیمت اوراق'!I9</f>
        <v>351928778049</v>
      </c>
      <c r="G9" s="90"/>
      <c r="H9" s="30">
        <v>0</v>
      </c>
      <c r="I9" s="90"/>
      <c r="J9" s="54">
        <f>SUM(F9:I9)</f>
        <v>351928778049</v>
      </c>
      <c r="K9" s="91"/>
      <c r="L9" s="54">
        <v>0</v>
      </c>
      <c r="M9" s="61"/>
      <c r="N9" s="86">
        <v>-3081321810</v>
      </c>
      <c r="O9" s="86"/>
      <c r="P9" s="61"/>
      <c r="Q9" s="54">
        <v>68251083589</v>
      </c>
      <c r="R9" s="61"/>
      <c r="S9" s="54">
        <f>SUM(N9:Q9)</f>
        <v>65169761779</v>
      </c>
    </row>
    <row r="10" spans="1:19" ht="21.75" customHeight="1">
      <c r="A10" s="76" t="s">
        <v>20</v>
      </c>
      <c r="B10" s="76"/>
      <c r="D10" s="33">
        <v>0</v>
      </c>
      <c r="E10" s="31"/>
      <c r="F10" s="56">
        <f>'درآمد ناشی از تغییر قیمت اوراق'!I10</f>
        <v>-798328636214</v>
      </c>
      <c r="G10" s="91"/>
      <c r="H10" s="33">
        <v>0</v>
      </c>
      <c r="I10" s="91"/>
      <c r="J10" s="56">
        <f>SUM(F10:H10)</f>
        <v>-798328636214</v>
      </c>
      <c r="K10" s="91"/>
      <c r="L10" s="53">
        <v>1161704230088</v>
      </c>
      <c r="M10" s="61"/>
      <c r="N10" s="84">
        <v>-1852619492478</v>
      </c>
      <c r="O10" s="85"/>
      <c r="P10" s="61"/>
      <c r="Q10" s="53">
        <v>1857083337</v>
      </c>
      <c r="R10" s="61"/>
      <c r="S10" s="53">
        <f>SUM(L10:Q10)</f>
        <v>-689058179053</v>
      </c>
    </row>
    <row r="11" spans="1:19" ht="21.75" customHeight="1" thickBot="1">
      <c r="A11" s="73" t="s">
        <v>21</v>
      </c>
      <c r="B11" s="73"/>
      <c r="D11" s="35">
        <v>0</v>
      </c>
      <c r="E11" s="31"/>
      <c r="F11" s="39">
        <f>SUM(F9:F10)</f>
        <v>-446399858165</v>
      </c>
      <c r="G11" s="91"/>
      <c r="H11" s="71">
        <v>0</v>
      </c>
      <c r="I11" s="91"/>
      <c r="J11" s="39">
        <f>SUM(J9:J10)</f>
        <v>-446399858165</v>
      </c>
      <c r="K11" s="91"/>
      <c r="L11" s="39">
        <f>SUM(L9:L10)</f>
        <v>1161704230088</v>
      </c>
      <c r="M11" s="61"/>
      <c r="N11" s="61"/>
      <c r="O11" s="39">
        <f>SUM(N9:O10)</f>
        <v>-1855700814288</v>
      </c>
      <c r="P11" s="61"/>
      <c r="Q11" s="39">
        <f>SUM(Q9:Q10)</f>
        <v>70108166926</v>
      </c>
      <c r="R11" s="61"/>
      <c r="S11" s="39">
        <f>SUM(S9:S10)</f>
        <v>-623888417274</v>
      </c>
    </row>
    <row r="12" spans="1:19" ht="13.5" thickTop="1"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1:19"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19">
      <c r="F14" s="43"/>
      <c r="G14" s="43"/>
      <c r="H14" s="43"/>
      <c r="I14" s="43"/>
      <c r="J14" s="48"/>
      <c r="K14" s="43"/>
      <c r="L14" s="43"/>
      <c r="M14" s="43"/>
      <c r="N14" s="43"/>
      <c r="O14" s="43"/>
      <c r="P14" s="43"/>
      <c r="Q14" s="43"/>
      <c r="R14" s="43"/>
      <c r="S14" s="43"/>
    </row>
    <row r="15" spans="1:19">
      <c r="F15" s="48"/>
      <c r="G15" s="43"/>
      <c r="H15" s="43"/>
      <c r="I15" s="43"/>
      <c r="J15" s="45"/>
      <c r="K15" s="43"/>
      <c r="L15" s="43"/>
      <c r="M15" s="43"/>
      <c r="N15" s="43"/>
      <c r="O15" s="43"/>
      <c r="P15" s="43"/>
      <c r="Q15" s="43"/>
      <c r="R15" s="43"/>
      <c r="S15" s="43"/>
    </row>
    <row r="16" spans="1:19"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8"/>
    </row>
    <row r="17" spans="6:19"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</sheetData>
  <mergeCells count="13">
    <mergeCell ref="A1:S1"/>
    <mergeCell ref="A2:S2"/>
    <mergeCell ref="A3:S3"/>
    <mergeCell ref="B5:S5"/>
    <mergeCell ref="D6:J6"/>
    <mergeCell ref="L6:S6"/>
    <mergeCell ref="A10:B10"/>
    <mergeCell ref="N10:O10"/>
    <mergeCell ref="A11:B11"/>
    <mergeCell ref="A8:B8"/>
    <mergeCell ref="N8:O8"/>
    <mergeCell ref="A9:B9"/>
    <mergeCell ref="N9:O9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2"/>
  <sheetViews>
    <sheetView rightToLeft="1" workbookViewId="0">
      <selection activeCell="J20" sqref="J20"/>
    </sheetView>
  </sheetViews>
  <sheetFormatPr defaultRowHeight="12.75"/>
  <cols>
    <col min="1" max="1" width="6.42578125" bestFit="1" customWidth="1"/>
    <col min="2" max="2" width="30.85546875" customWidth="1"/>
    <col min="3" max="3" width="1.28515625" customWidth="1"/>
    <col min="4" max="4" width="16.42578125" bestFit="1" customWidth="1"/>
    <col min="5" max="5" width="1.28515625" customWidth="1"/>
    <col min="6" max="6" width="15.5703125" bestFit="1" customWidth="1"/>
    <col min="7" max="7" width="1.28515625" customWidth="1"/>
    <col min="8" max="8" width="15.28515625" bestFit="1" customWidth="1"/>
    <col min="9" max="9" width="1.28515625" customWidth="1"/>
    <col min="10" max="10" width="17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.42578125" bestFit="1" customWidth="1"/>
    <col min="15" max="16" width="1.28515625" customWidth="1"/>
    <col min="17" max="17" width="12.85546875" bestFit="1" customWidth="1"/>
    <col min="18" max="18" width="1.28515625" customWidth="1"/>
    <col min="19" max="19" width="16.7109375" bestFit="1" customWidth="1"/>
    <col min="20" max="20" width="1.28515625" customWidth="1"/>
    <col min="21" max="21" width="16.7109375" bestFit="1" customWidth="1"/>
    <col min="22" max="22" width="1.28515625" customWidth="1"/>
    <col min="23" max="23" width="0.28515625" customWidth="1"/>
  </cols>
  <sheetData>
    <row r="1" spans="1:22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21.75" customHeight="1">
      <c r="A2" s="72" t="s">
        <v>53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4.4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</row>
    <row r="5" spans="1:22" ht="21" customHeight="1">
      <c r="A5" s="23" t="s">
        <v>74</v>
      </c>
      <c r="B5" s="78" t="s">
        <v>75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</row>
    <row r="6" spans="1:22" ht="21.75" customHeight="1">
      <c r="A6" s="43"/>
      <c r="B6" s="43"/>
      <c r="C6" s="43"/>
      <c r="D6" s="74" t="s">
        <v>68</v>
      </c>
      <c r="E6" s="74"/>
      <c r="F6" s="74"/>
      <c r="G6" s="74"/>
      <c r="H6" s="74"/>
      <c r="I6" s="74"/>
      <c r="J6" s="74"/>
      <c r="K6" s="74"/>
      <c r="L6" s="74"/>
      <c r="M6" s="43"/>
      <c r="N6" s="74" t="s">
        <v>69</v>
      </c>
      <c r="O6" s="74"/>
      <c r="P6" s="74"/>
      <c r="Q6" s="74"/>
      <c r="R6" s="74"/>
      <c r="S6" s="74"/>
      <c r="T6" s="74"/>
      <c r="U6" s="74"/>
      <c r="V6" s="74"/>
    </row>
    <row r="7" spans="1:22" ht="21.75" customHeight="1">
      <c r="A7" s="43"/>
      <c r="B7" s="43"/>
      <c r="C7" s="43"/>
      <c r="D7" s="44"/>
      <c r="E7" s="44"/>
      <c r="F7" s="44"/>
      <c r="G7" s="44"/>
      <c r="H7" s="44"/>
      <c r="I7" s="44"/>
      <c r="J7" s="77" t="s">
        <v>21</v>
      </c>
      <c r="K7" s="77"/>
      <c r="L7" s="77"/>
      <c r="M7" s="43"/>
      <c r="N7" s="44"/>
      <c r="O7" s="44"/>
      <c r="P7" s="44"/>
      <c r="Q7" s="44"/>
      <c r="R7" s="44"/>
      <c r="S7" s="44"/>
      <c r="T7" s="44"/>
      <c r="U7" s="77" t="s">
        <v>21</v>
      </c>
      <c r="V7" s="77"/>
    </row>
    <row r="8" spans="1:22" ht="21.75" customHeight="1">
      <c r="A8" s="74" t="s">
        <v>28</v>
      </c>
      <c r="B8" s="74"/>
      <c r="C8" s="43"/>
      <c r="D8" s="19" t="s">
        <v>76</v>
      </c>
      <c r="E8" s="43"/>
      <c r="F8" s="19" t="s">
        <v>72</v>
      </c>
      <c r="G8" s="43"/>
      <c r="H8" s="19" t="s">
        <v>73</v>
      </c>
      <c r="I8" s="43"/>
      <c r="J8" s="22" t="s">
        <v>48</v>
      </c>
      <c r="K8" s="44"/>
      <c r="L8" s="22" t="s">
        <v>58</v>
      </c>
      <c r="M8" s="43"/>
      <c r="N8" s="19" t="s">
        <v>76</v>
      </c>
      <c r="O8" s="43"/>
      <c r="P8" s="89" t="s">
        <v>72</v>
      </c>
      <c r="Q8" s="89"/>
      <c r="R8" s="43"/>
      <c r="S8" s="19" t="s">
        <v>73</v>
      </c>
      <c r="T8" s="43"/>
      <c r="U8" s="22" t="s">
        <v>48</v>
      </c>
      <c r="V8" s="44"/>
    </row>
    <row r="9" spans="1:22" ht="27.75" customHeight="1">
      <c r="A9" s="75" t="s">
        <v>31</v>
      </c>
      <c r="B9" s="75"/>
      <c r="C9" s="43"/>
      <c r="D9" s="37">
        <v>0</v>
      </c>
      <c r="E9" s="61"/>
      <c r="F9" s="37">
        <v>-101343981</v>
      </c>
      <c r="G9" s="61"/>
      <c r="H9" s="37">
        <v>804619739</v>
      </c>
      <c r="I9" s="61"/>
      <c r="J9" s="37">
        <f>SUM(F9:H9)</f>
        <v>703275758</v>
      </c>
      <c r="K9" s="43"/>
      <c r="L9" s="32">
        <v>5.18</v>
      </c>
      <c r="M9" s="43"/>
      <c r="N9" s="37">
        <v>0</v>
      </c>
      <c r="O9" s="61"/>
      <c r="P9" s="86">
        <v>771338193</v>
      </c>
      <c r="Q9" s="86"/>
      <c r="R9" s="61"/>
      <c r="S9" s="37">
        <v>1599311264</v>
      </c>
      <c r="T9" s="61"/>
      <c r="U9" s="37">
        <f>SUM(P9:S9)</f>
        <v>2370649457</v>
      </c>
      <c r="V9" s="43"/>
    </row>
    <row r="10" spans="1:22" ht="27.75" customHeight="1">
      <c r="A10" s="76" t="s">
        <v>77</v>
      </c>
      <c r="B10" s="76"/>
      <c r="C10" s="43"/>
      <c r="D10" s="38">
        <v>0</v>
      </c>
      <c r="E10" s="61"/>
      <c r="F10" s="38">
        <v>0</v>
      </c>
      <c r="G10" s="61"/>
      <c r="H10" s="38">
        <v>0</v>
      </c>
      <c r="I10" s="61"/>
      <c r="J10" s="38">
        <v>0</v>
      </c>
      <c r="K10" s="43"/>
      <c r="L10" s="34">
        <v>0</v>
      </c>
      <c r="M10" s="43"/>
      <c r="N10" s="38">
        <v>0</v>
      </c>
      <c r="O10" s="61"/>
      <c r="P10" s="84">
        <v>0</v>
      </c>
      <c r="Q10" s="84"/>
      <c r="R10" s="61"/>
      <c r="S10" s="38">
        <v>7783574014</v>
      </c>
      <c r="T10" s="61"/>
      <c r="U10" s="38">
        <f>SUM(P10:S10)</f>
        <v>7783574014</v>
      </c>
      <c r="V10" s="43"/>
    </row>
    <row r="11" spans="1:22" ht="27.75" customHeight="1" thickBot="1">
      <c r="A11" s="73" t="s">
        <v>21</v>
      </c>
      <c r="B11" s="73"/>
      <c r="C11" s="43"/>
      <c r="D11" s="39">
        <v>0</v>
      </c>
      <c r="E11" s="61"/>
      <c r="F11" s="39">
        <f>SUM(F9:F10)</f>
        <v>-101343981</v>
      </c>
      <c r="G11" s="61"/>
      <c r="H11" s="39">
        <f>SUM(H9:H10)</f>
        <v>804619739</v>
      </c>
      <c r="I11" s="61"/>
      <c r="J11" s="39">
        <f>SUM(J9:J10)</f>
        <v>703275758</v>
      </c>
      <c r="K11" s="43"/>
      <c r="L11" s="29">
        <v>5.18</v>
      </c>
      <c r="M11" s="43"/>
      <c r="N11" s="39">
        <v>0</v>
      </c>
      <c r="O11" s="61"/>
      <c r="P11" s="61"/>
      <c r="Q11" s="39">
        <v>771338193</v>
      </c>
      <c r="R11" s="61"/>
      <c r="S11" s="39">
        <f>SUM(S9:S10)</f>
        <v>9382885278</v>
      </c>
      <c r="T11" s="61"/>
      <c r="U11" s="39">
        <f>SUM(U9:U10)</f>
        <v>10154223471</v>
      </c>
      <c r="V11" s="43"/>
    </row>
    <row r="12" spans="1:22" ht="13.5" thickTop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</row>
    <row r="13" spans="1:2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spans="1:2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spans="1:2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spans="1:2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spans="1:2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</row>
    <row r="18" spans="1:2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</row>
    <row r="19" spans="1:22">
      <c r="K19" s="40"/>
    </row>
    <row r="20" spans="1:22">
      <c r="K20" s="40"/>
    </row>
    <row r="21" spans="1:22">
      <c r="K21" s="40"/>
    </row>
    <row r="22" spans="1:22">
      <c r="K22" s="40"/>
    </row>
  </sheetData>
  <mergeCells count="15">
    <mergeCell ref="A1:V1"/>
    <mergeCell ref="A2:V2"/>
    <mergeCell ref="A3:V3"/>
    <mergeCell ref="B5:V5"/>
    <mergeCell ref="D6:L6"/>
    <mergeCell ref="N6:V6"/>
    <mergeCell ref="A10:B10"/>
    <mergeCell ref="P10:Q10"/>
    <mergeCell ref="A11:B11"/>
    <mergeCell ref="J7:L7"/>
    <mergeCell ref="U7:V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0"/>
  <sheetViews>
    <sheetView rightToLeft="1" workbookViewId="0">
      <selection activeCell="H27" sqref="H27"/>
    </sheetView>
  </sheetViews>
  <sheetFormatPr defaultRowHeight="12.75"/>
  <cols>
    <col min="1" max="1" width="5.140625" customWidth="1"/>
    <col min="2" max="2" width="26.28515625" customWidth="1"/>
    <col min="3" max="3" width="1.28515625" customWidth="1"/>
    <col min="4" max="4" width="18.140625" customWidth="1"/>
    <col min="5" max="5" width="1.28515625" customWidth="1"/>
    <col min="6" max="6" width="17.57031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7.42578125" customWidth="1"/>
    <col min="13" max="13" width="1.28515625" customWidth="1"/>
    <col min="14" max="14" width="18.425781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ht="21.75" customHeight="1">
      <c r="A2" s="72" t="s">
        <v>53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4.45" customHeight="1"/>
    <row r="5" spans="1:18" ht="14.45" customHeight="1">
      <c r="A5" s="1" t="s">
        <v>78</v>
      </c>
      <c r="B5" s="78" t="s">
        <v>79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 ht="21" customHeight="1">
      <c r="D6" s="74" t="s">
        <v>68</v>
      </c>
      <c r="E6" s="74"/>
      <c r="F6" s="74"/>
      <c r="G6" s="74"/>
      <c r="H6" s="74"/>
      <c r="I6" s="74"/>
      <c r="J6" s="74"/>
      <c r="L6" s="74" t="s">
        <v>69</v>
      </c>
      <c r="M6" s="74"/>
      <c r="N6" s="74"/>
      <c r="O6" s="74"/>
      <c r="P6" s="74"/>
      <c r="Q6" s="74"/>
      <c r="R6" s="74"/>
    </row>
    <row r="7" spans="1:18" ht="21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8.5" customHeight="1">
      <c r="A8" s="74" t="s">
        <v>80</v>
      </c>
      <c r="B8" s="74"/>
      <c r="D8" s="2" t="s">
        <v>81</v>
      </c>
      <c r="F8" s="2" t="s">
        <v>72</v>
      </c>
      <c r="H8" s="2" t="s">
        <v>73</v>
      </c>
      <c r="J8" s="2" t="s">
        <v>21</v>
      </c>
      <c r="L8" s="2" t="s">
        <v>81</v>
      </c>
      <c r="N8" s="2" t="s">
        <v>72</v>
      </c>
      <c r="P8" s="2" t="s">
        <v>73</v>
      </c>
      <c r="R8" s="2" t="s">
        <v>21</v>
      </c>
    </row>
    <row r="9" spans="1:18" ht="28.5" customHeight="1">
      <c r="A9" s="82" t="s">
        <v>41</v>
      </c>
      <c r="B9" s="82"/>
      <c r="D9" s="58">
        <v>80465865</v>
      </c>
      <c r="E9" s="36"/>
      <c r="F9" s="58">
        <v>0</v>
      </c>
      <c r="G9" s="36"/>
      <c r="H9" s="58">
        <v>0</v>
      </c>
      <c r="I9" s="36"/>
      <c r="J9" s="58">
        <v>80465865</v>
      </c>
      <c r="K9" s="36"/>
      <c r="L9" s="58">
        <v>307917175</v>
      </c>
      <c r="M9" s="36"/>
      <c r="N9" s="58">
        <v>-321766550</v>
      </c>
      <c r="O9" s="36"/>
      <c r="P9" s="58">
        <v>0</v>
      </c>
      <c r="Q9" s="36"/>
      <c r="R9" s="58">
        <f>SUM(L9:P9)</f>
        <v>-13849375</v>
      </c>
    </row>
    <row r="10" spans="1:18" ht="28.5" customHeight="1">
      <c r="A10" s="73" t="s">
        <v>21</v>
      </c>
      <c r="B10" s="73"/>
      <c r="D10" s="39">
        <v>80465865</v>
      </c>
      <c r="E10" s="36"/>
      <c r="F10" s="39">
        <v>0</v>
      </c>
      <c r="G10" s="36"/>
      <c r="H10" s="39">
        <v>0</v>
      </c>
      <c r="I10" s="36"/>
      <c r="J10" s="39">
        <v>80465865</v>
      </c>
      <c r="K10" s="36"/>
      <c r="L10" s="39">
        <v>307917175</v>
      </c>
      <c r="M10" s="36"/>
      <c r="N10" s="39">
        <v>-321766550</v>
      </c>
      <c r="O10" s="36"/>
      <c r="P10" s="39">
        <v>0</v>
      </c>
      <c r="Q10" s="36"/>
      <c r="R10" s="39">
        <v>-13849375</v>
      </c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</vt:lpstr>
      <vt:lpstr>سهام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Masomeh Farahani</cp:lastModifiedBy>
  <dcterms:created xsi:type="dcterms:W3CDTF">2025-07-29T10:18:45Z</dcterms:created>
  <dcterms:modified xsi:type="dcterms:W3CDTF">2025-07-30T12:19:57Z</dcterms:modified>
</cp:coreProperties>
</file>