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730" activeTab="11"/>
  </bookViews>
  <sheets>
    <sheet name="0" sheetId="1" r:id="rId1"/>
    <sheet name="1" sheetId="2" r:id="rId2"/>
    <sheet name="3" sheetId="4" r:id="rId3"/>
    <sheet name="5" sheetId="6" r:id="rId4"/>
    <sheet name="7" sheetId="8" r:id="rId5"/>
    <sheet name="9" sheetId="10" r:id="rId6"/>
    <sheet name="10" sheetId="11" r:id="rId7"/>
    <sheet name="11" sheetId="12" r:id="rId8"/>
    <sheet name="12" sheetId="13" r:id="rId9"/>
    <sheet name="13" sheetId="14" r:id="rId10"/>
    <sheet name="14" sheetId="15" r:id="rId11"/>
    <sheet name="15" sheetId="16" r:id="rId12"/>
  </sheets>
  <calcPr calcId="144525"/>
</workbook>
</file>

<file path=xl/calcChain.xml><?xml version="1.0" encoding="utf-8"?>
<calcChain xmlns="http://schemas.openxmlformats.org/spreadsheetml/2006/main">
  <c r="U9" i="13" l="1"/>
  <c r="I24" i="10" l="1"/>
  <c r="K24" i="10"/>
  <c r="M24" i="10"/>
  <c r="O24" i="10"/>
  <c r="Q24" i="10"/>
  <c r="S24" i="10"/>
  <c r="Q18" i="6" l="1"/>
  <c r="S18" i="6"/>
  <c r="K10" i="13" l="1"/>
  <c r="Q19" i="12"/>
  <c r="AI19" i="4"/>
  <c r="E9" i="16" l="1"/>
  <c r="C9" i="16"/>
  <c r="I16" i="15"/>
  <c r="E16" i="15"/>
  <c r="Q17" i="14"/>
  <c r="E9" i="8" s="1"/>
  <c r="O17" i="14"/>
  <c r="M17" i="14"/>
  <c r="K17" i="14"/>
  <c r="I17" i="14"/>
  <c r="G17" i="14"/>
  <c r="E17" i="14"/>
  <c r="C17" i="14"/>
  <c r="S10" i="13"/>
  <c r="E8" i="8" s="1"/>
  <c r="Q10" i="13"/>
  <c r="O10" i="13"/>
  <c r="M10" i="13"/>
  <c r="I10" i="13"/>
  <c r="G10" i="13"/>
  <c r="E10" i="13"/>
  <c r="C10" i="13"/>
  <c r="O19" i="12"/>
  <c r="M19" i="12"/>
  <c r="K19" i="12"/>
  <c r="I19" i="12"/>
  <c r="G19" i="12"/>
  <c r="E19" i="12"/>
  <c r="C19" i="12"/>
  <c r="Q11" i="11"/>
  <c r="O11" i="11"/>
  <c r="M11" i="11"/>
  <c r="K11" i="11"/>
  <c r="I11" i="11"/>
  <c r="G11" i="11"/>
  <c r="E11" i="11"/>
  <c r="C11" i="11"/>
  <c r="O18" i="6"/>
  <c r="M18" i="6"/>
  <c r="K18" i="6"/>
  <c r="AG19" i="4"/>
  <c r="AE19" i="4"/>
  <c r="AC19" i="4"/>
  <c r="AA19" i="4"/>
  <c r="Y19" i="4"/>
  <c r="X19" i="4"/>
  <c r="V19" i="4"/>
  <c r="U19" i="4"/>
  <c r="S19" i="4"/>
  <c r="Q19" i="4"/>
  <c r="O19" i="4"/>
  <c r="W12" i="2"/>
  <c r="U12" i="2"/>
  <c r="S12" i="2"/>
  <c r="Q12" i="2"/>
  <c r="O12" i="2"/>
  <c r="M12" i="2"/>
  <c r="L12" i="2"/>
  <c r="J12" i="2"/>
  <c r="I12" i="2"/>
  <c r="G12" i="2"/>
  <c r="E12" i="2"/>
  <c r="C12" i="2"/>
  <c r="G10" i="15" l="1"/>
  <c r="G11" i="15"/>
  <c r="G12" i="15"/>
  <c r="G15" i="15"/>
  <c r="G13" i="15"/>
  <c r="G14" i="15"/>
  <c r="G9" i="15"/>
  <c r="G16" i="15" s="1"/>
  <c r="K14" i="15"/>
  <c r="K9" i="15"/>
  <c r="E10" i="8"/>
  <c r="E12" i="8" s="1"/>
  <c r="U10" i="13" s="1"/>
  <c r="K12" i="15"/>
  <c r="K11" i="15"/>
  <c r="K15" i="15"/>
  <c r="K13" i="15"/>
  <c r="K10" i="15"/>
  <c r="K16" i="15" l="1"/>
  <c r="G8" i="8" l="1"/>
  <c r="G9" i="8"/>
  <c r="G10" i="8"/>
  <c r="G11" i="8"/>
  <c r="G12" i="8" l="1"/>
</calcChain>
</file>

<file path=xl/sharedStrings.xml><?xml version="1.0" encoding="utf-8"?>
<sst xmlns="http://schemas.openxmlformats.org/spreadsheetml/2006/main" count="397" uniqueCount="160">
  <si>
    <t>‫بازارگردانی صنعت مس</t>
  </si>
  <si>
    <t>‫صورت وضعیت پورتفوی</t>
  </si>
  <si>
    <t>‫برای ماه منتهی به 1400/01/31</t>
  </si>
  <si>
    <t>‫1- سرمایه گذاری ها</t>
  </si>
  <si>
    <t>‫1-1- سرمایه گذاری در سهام و حق تقدم سهام</t>
  </si>
  <si>
    <t>‫1399/12/30</t>
  </si>
  <si>
    <t>‫تغییرات طی دوره</t>
  </si>
  <si>
    <t>‫1400/01/31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</si>
  <si>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</si>
  <si>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</si>
  <si>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</si>
  <si>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</si>
  <si>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</si>
  <si>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</si>
  <si>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</si>
  <si>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</si>
  <si>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</si>
  <si>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</si>
  <si>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</si>
  <si>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</si>
  <si>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</si>
  <si>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</si>
  <si>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</si>
  <si>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</si>
  <si>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</si>
  <si>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</si>
  <si>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</si>
  <si>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</si>
  <si>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</si>
  <si>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سلف شمش فولاد كاوه كيش</t>
  </si>
  <si>
    <t>‫بلی</t>
  </si>
  <si>
    <t>‫بورس</t>
  </si>
  <si>
    <t>‫1398/06/12</t>
  </si>
  <si>
    <t>‫1400/06/12</t>
  </si>
  <si>
    <t>‫0</t>
  </si>
  <si>
    <t>‫صكوك اجاره خليج فارس- 3ماهه16%</t>
  </si>
  <si>
    <t>‫1397/12/22</t>
  </si>
  <si>
    <t>‫1400/12/22</t>
  </si>
  <si>
    <t>‫16</t>
  </si>
  <si>
    <t>‫صكوك اجاره پارسيان-6ماهه16%</t>
  </si>
  <si>
    <t>‫1399/06/10</t>
  </si>
  <si>
    <t>‫1403/06/10</t>
  </si>
  <si>
    <t>‫صكوك مرابحه سايپا412-3ماهه 16%</t>
  </si>
  <si>
    <t>‫1397/12/20</t>
  </si>
  <si>
    <t>‫1401/12/20</t>
  </si>
  <si>
    <t>‫مرابحه عام دولت2-ش.خ تمدن0212</t>
  </si>
  <si>
    <t>‫فرابورس</t>
  </si>
  <si>
    <t>‫1398/12/25</t>
  </si>
  <si>
    <t>‫1402/12/25</t>
  </si>
  <si>
    <t>‫18</t>
  </si>
  <si>
    <t>‫مرابحه گندم2-واجدشرايط خاص1400</t>
  </si>
  <si>
    <t>‫1396/08/20</t>
  </si>
  <si>
    <t>‫1400/08/20</t>
  </si>
  <si>
    <t>‫17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</si>
  <si>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</si>
  <si>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</si>
  <si>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</si>
  <si>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</si>
  <si>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</si>
  <si>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</si>
  <si>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</si>
  <si>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</si>
  <si>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</si>
  <si>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</si>
  <si>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</si>
  <si>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</si>
  <si>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</si>
  <si>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</si>
  <si>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</si>
  <si>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</si>
  <si>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</si>
  <si>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</si>
  <si>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</si>
  <si>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</si>
  <si>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</si>
  <si>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</si>
  <si>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</si>
  <si>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</si>
  <si>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</si>
  <si>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سپه</t>
  </si>
  <si>
    <t>‫1182305748704</t>
  </si>
  <si>
    <t>‫1398/10/25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</si>
  <si>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</si>
  <si>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</si>
  <si>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</si>
  <si>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</si>
  <si>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</si>
  <si>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</si>
  <si>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</si>
  <si>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</si>
  <si>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</si>
  <si>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‫3089012146819221</t>
  </si>
  <si>
    <t>‫بلند مدت</t>
  </si>
  <si>
    <t>‫20</t>
  </si>
  <si>
    <t>‫3089012146819222</t>
  </si>
  <si>
    <t>‫3089012146819223</t>
  </si>
  <si>
    <t>‫3089012146819224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</si>
  <si>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</si>
  <si>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</si>
  <si>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</si>
  <si>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</si>
  <si>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</si>
  <si>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</si>
  <si>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</si>
  <si>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</si>
  <si>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</si>
  <si>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</si>
  <si>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</si>
  <si>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</si>
  <si>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</si>
  <si>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</si>
  <si>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</si>
  <si>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‫طی دوره</t>
  </si>
  <si>
    <t>‫هزینه تنزیل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</si>
  <si>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</si>
  <si>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</si>
  <si>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</si>
  <si>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</si>
  <si>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‫بلند مدت-3089012146819221-پاسارگاد</t>
  </si>
  <si>
    <t>‫1400/01/01</t>
  </si>
  <si>
    <t>‫1400/12/28</t>
  </si>
  <si>
    <t>‫بلند مدت-3089012146819222-پاسارگاد</t>
  </si>
  <si>
    <t>‫بلند مدت-3089012146819223-پاسارگاد</t>
  </si>
  <si>
    <t>‫بلند مدت-3089012146819224-پاسارگاد</t>
  </si>
  <si>
    <t>‫1400/03/22</t>
  </si>
  <si>
    <t>‫1400/06/10</t>
  </si>
  <si>
    <t>‫1400/03/20</t>
  </si>
  <si>
    <t>‫كوتاه مدت-104456340-تجارت</t>
  </si>
  <si>
    <t>‫-</t>
  </si>
  <si>
    <t>‫كوتاه مدت-3088100146819221-پاسارگاد</t>
  </si>
  <si>
    <t>‫كوتاه مدت-70020217-شهر</t>
  </si>
  <si>
    <t>‫1400/06/25</t>
  </si>
  <si>
    <t>‫1400/02/20</t>
  </si>
  <si>
    <t>‫1400/03/28</t>
  </si>
  <si>
    <t>‫1400/03/27</t>
  </si>
  <si>
    <t>‫1400/05/05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</si>
  <si>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</si>
  <si>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</si>
  <si>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</si>
  <si>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</si>
  <si>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</si>
  <si>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</si>
  <si>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</si>
  <si>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</si>
  <si>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</si>
  <si>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</si>
  <si>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</si>
  <si>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</si>
  <si>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</si>
  <si>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</si>
  <si>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</si>
  <si>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</si>
  <si>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</si>
  <si>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</si>
  <si>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</si>
  <si>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پاسارگاد</t>
  </si>
  <si>
    <t>‫سپرده بانکی کوتاه مدت - تجارت</t>
  </si>
  <si>
    <t>‫سپرده بانکی کوتاه مدت - شهر</t>
  </si>
  <si>
    <t>‫سپرده بانکی کوتاه مدت - پاسارگاد</t>
  </si>
  <si>
    <t>‫4-2- سایر درآمدها: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</si>
</sst>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;\(#,###\);\-"/>
    <numFmt numFmtId="165" formatCode="0.00%;\(0.00%\);\-"/>
    <numFmt numFmtId="166" formatCode="0%;\(0%\);\-"/>
  </numFmts>
  <fonts count="6" x14ac:knownFonts="1">
    <font>
      <sz val="11"/>
      <color indexed="8"/>
      <name val="Arial"/>
      <family val="2"/>
      <scheme val="minor"/>
    </font>
    <font>
      <sz val="11"/>
      <color indexed="8"/>
      <name val="Arial"/>
      <family val="2"/>
      <scheme val="minor"/>
    </font>
    <font>
      <sz val="11"/>
      <color indexed="8"/>
      <name val="B Nazanin"/>
      <charset val="178"/>
    </font>
    <font>
      <b/>
      <u/>
      <sz val="11"/>
      <name val="B Nazanin"/>
      <charset val="178"/>
    </font>
    <font>
      <b/>
      <sz val="11"/>
      <name val="B Nazanin"/>
      <charset val="178"/>
    </font>
    <font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2" fillId="0" borderId="0" xfId="0" applyNumberFormat="1" applyFont="1"/>
    <xf numFmtId="164" fontId="2" fillId="0" borderId="0" xfId="0" applyNumberFormat="1" applyFont="1"/>
    <xf numFmtId="164" fontId="2" fillId="2" borderId="2" xfId="0" applyNumberFormat="1" applyFont="1" applyFill="1" applyBorder="1"/>
    <xf numFmtId="164" fontId="2" fillId="0" borderId="0" xfId="0" applyNumberFormat="1" applyFont="1" applyFill="1"/>
    <xf numFmtId="164" fontId="2" fillId="2" borderId="6" xfId="0" applyNumberFormat="1" applyFont="1" applyFill="1" applyBorder="1"/>
    <xf numFmtId="164" fontId="2" fillId="2" borderId="7" xfId="0" applyNumberFormat="1" applyFont="1" applyFill="1" applyBorder="1"/>
    <xf numFmtId="9" fontId="2" fillId="0" borderId="0" xfId="1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rightToLeft="1" view="pageBreakPreview" zoomScaleNormal="100" zoomScaleSheetLayoutView="100" workbookViewId="0">
      <selection activeCell="C31" sqref="C31"/>
    </sheetView>
  </sheetViews>
  <sheetFormatPr defaultColWidth="9" defaultRowHeight="18" x14ac:dyDescent="0.45"/>
  <cols>
    <col min="1" max="6" width="9" style="2"/>
    <col min="7" max="7" width="12.375" style="2" bestFit="1" customWidth="1"/>
    <col min="8" max="16384" width="9" style="2"/>
  </cols>
  <sheetData>
    <row r="1" spans="1:1" x14ac:dyDescent="0.45">
      <c r="A1" s="2" t="s">
        <v>0</v>
      </c>
    </row>
    <row r="22" spans="1:10" ht="39.950000000000003" customHeight="1" x14ac:dyDescent="0.45">
      <c r="A22" s="9" t="s">
        <v>0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ht="39.950000000000003" customHeight="1" x14ac:dyDescent="0.45">
      <c r="A23" s="9" t="s">
        <v>1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ht="39.950000000000003" customHeight="1" x14ac:dyDescent="0.45">
      <c r="A24" s="9" t="s">
        <v>2</v>
      </c>
      <c r="B24" s="1"/>
      <c r="C24" s="1"/>
      <c r="D24" s="1"/>
      <c r="E24" s="1"/>
      <c r="F24" s="1"/>
      <c r="G24" s="1"/>
      <c r="H24" s="1"/>
      <c r="I24" s="1"/>
      <c r="J24" s="1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8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rightToLeft="1" view="pageBreakPreview" zoomScaleNormal="100" zoomScaleSheetLayoutView="100" workbookViewId="0">
      <selection activeCell="C31" sqref="C31"/>
    </sheetView>
  </sheetViews>
  <sheetFormatPr defaultColWidth="9" defaultRowHeight="18" x14ac:dyDescent="0.45"/>
  <cols>
    <col min="1" max="1" width="23.375" style="2" bestFit="1" customWidth="1"/>
    <col min="2" max="2" width="1.375" style="2" customWidth="1"/>
    <col min="3" max="3" width="13.875" style="2" bestFit="1" customWidth="1"/>
    <col min="4" max="4" width="1.375" style="2" customWidth="1"/>
    <col min="5" max="5" width="12.25" style="2" bestFit="1" customWidth="1"/>
    <col min="6" max="6" width="1.375" style="2" customWidth="1"/>
    <col min="7" max="7" width="13.75" style="2" bestFit="1" customWidth="1"/>
    <col min="8" max="8" width="1.375" style="2" customWidth="1"/>
    <col min="9" max="9" width="13.875" style="2" bestFit="1" customWidth="1"/>
    <col min="10" max="10" width="1.375" style="2" customWidth="1"/>
    <col min="11" max="11" width="13.875" style="2" bestFit="1" customWidth="1"/>
    <col min="12" max="12" width="1.375" style="2" customWidth="1"/>
    <col min="13" max="13" width="12.25" style="2" bestFit="1" customWidth="1"/>
    <col min="14" max="14" width="1.375" style="2" customWidth="1"/>
    <col min="15" max="15" width="13.75" style="2" bestFit="1" customWidth="1"/>
    <col min="16" max="16" width="1.375" style="2" customWidth="1"/>
    <col min="17" max="17" width="13.875" style="2" bestFit="1" customWidth="1"/>
    <col min="18" max="16384" width="9" style="2"/>
  </cols>
  <sheetData>
    <row r="1" spans="1:17" ht="19.5" x14ac:dyDescent="0.45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5" x14ac:dyDescent="0.45">
      <c r="A2" s="9" t="s">
        <v>97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9.5" x14ac:dyDescent="0.45">
      <c r="A3" s="9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1:17" ht="19.5" x14ac:dyDescent="0.45">
      <c r="A5" s="10" t="s">
        <v>148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7" spans="1:17" ht="19.5" x14ac:dyDescent="0.45">
      <c r="C7" s="11" t="s">
        <v>112</v>
      </c>
      <c r="D7" s="3"/>
      <c r="E7" s="3"/>
      <c r="F7" s="3"/>
      <c r="G7" s="3"/>
      <c r="H7" s="3"/>
      <c r="I7" s="3"/>
      <c r="J7" s="3"/>
      <c r="K7" s="3"/>
      <c r="M7" s="11" t="s">
        <v>7</v>
      </c>
      <c r="N7" s="3"/>
      <c r="O7" s="3"/>
      <c r="P7" s="3"/>
      <c r="Q7" s="3"/>
    </row>
    <row r="8" spans="1:17" ht="39" x14ac:dyDescent="0.45">
      <c r="C8" s="23" t="s">
        <v>149</v>
      </c>
      <c r="E8" s="23" t="s">
        <v>144</v>
      </c>
      <c r="G8" s="23" t="s">
        <v>145</v>
      </c>
      <c r="I8" s="23" t="s">
        <v>18</v>
      </c>
      <c r="K8" s="23" t="s">
        <v>149</v>
      </c>
      <c r="M8" s="23" t="s">
        <v>144</v>
      </c>
      <c r="O8" s="23" t="s">
        <v>145</v>
      </c>
      <c r="Q8" s="23" t="s">
        <v>18</v>
      </c>
    </row>
    <row r="9" spans="1:17" x14ac:dyDescent="0.45">
      <c r="A9" s="24" t="s">
        <v>35</v>
      </c>
      <c r="C9" s="17">
        <v>80380433</v>
      </c>
      <c r="E9" s="17">
        <v>433001495</v>
      </c>
      <c r="G9" s="17">
        <v>-179309355</v>
      </c>
      <c r="I9" s="17">
        <v>334072573</v>
      </c>
      <c r="K9" s="17">
        <v>80380433</v>
      </c>
      <c r="M9" s="17">
        <v>433001495</v>
      </c>
      <c r="O9" s="17">
        <v>-179309355</v>
      </c>
      <c r="Q9" s="17">
        <v>334072573</v>
      </c>
    </row>
    <row r="10" spans="1:17" x14ac:dyDescent="0.45">
      <c r="A10" s="24" t="s">
        <v>39</v>
      </c>
      <c r="C10" s="17">
        <v>320974811</v>
      </c>
      <c r="E10" s="17">
        <v>535391560</v>
      </c>
      <c r="G10" s="17">
        <v>0</v>
      </c>
      <c r="I10" s="17">
        <v>856366371</v>
      </c>
      <c r="K10" s="17">
        <v>320974811</v>
      </c>
      <c r="M10" s="17">
        <v>535391560</v>
      </c>
      <c r="O10" s="17">
        <v>0</v>
      </c>
      <c r="Q10" s="17">
        <v>856366371</v>
      </c>
    </row>
    <row r="11" spans="1:17" x14ac:dyDescent="0.45">
      <c r="A11" s="24" t="s">
        <v>42</v>
      </c>
      <c r="C11" s="17">
        <v>27946128</v>
      </c>
      <c r="E11" s="17">
        <v>0</v>
      </c>
      <c r="G11" s="17">
        <v>0</v>
      </c>
      <c r="I11" s="17">
        <v>27946128</v>
      </c>
      <c r="K11" s="17">
        <v>27946128</v>
      </c>
      <c r="M11" s="17">
        <v>0</v>
      </c>
      <c r="O11" s="17">
        <v>0</v>
      </c>
      <c r="Q11" s="17">
        <v>27946128</v>
      </c>
    </row>
    <row r="12" spans="1:17" x14ac:dyDescent="0.45">
      <c r="A12" s="24" t="s">
        <v>45</v>
      </c>
      <c r="C12" s="17">
        <v>240925017</v>
      </c>
      <c r="E12" s="17">
        <v>0</v>
      </c>
      <c r="G12" s="17">
        <v>0</v>
      </c>
      <c r="I12" s="17">
        <v>240925017</v>
      </c>
      <c r="K12" s="17">
        <v>240925017</v>
      </c>
      <c r="M12" s="17">
        <v>0</v>
      </c>
      <c r="O12" s="17">
        <v>0</v>
      </c>
      <c r="Q12" s="17">
        <v>240925017</v>
      </c>
    </row>
    <row r="13" spans="1:17" ht="36" x14ac:dyDescent="0.45">
      <c r="A13" s="24" t="s">
        <v>50</v>
      </c>
      <c r="C13" s="17">
        <v>72704882</v>
      </c>
      <c r="E13" s="17">
        <v>-67151280</v>
      </c>
      <c r="G13" s="17">
        <v>0</v>
      </c>
      <c r="I13" s="17">
        <v>5553602</v>
      </c>
      <c r="K13" s="17">
        <v>72704882</v>
      </c>
      <c r="M13" s="17">
        <v>-67151280</v>
      </c>
      <c r="O13" s="17">
        <v>0</v>
      </c>
      <c r="Q13" s="17">
        <v>5553602</v>
      </c>
    </row>
    <row r="14" spans="1:17" x14ac:dyDescent="0.45">
      <c r="A14" s="24" t="s">
        <v>54</v>
      </c>
      <c r="C14" s="17">
        <v>41633433</v>
      </c>
      <c r="E14" s="17">
        <v>0</v>
      </c>
      <c r="G14" s="17">
        <v>0</v>
      </c>
      <c r="I14" s="17">
        <v>41633433</v>
      </c>
      <c r="K14" s="17">
        <v>41633433</v>
      </c>
      <c r="M14" s="17">
        <v>0</v>
      </c>
      <c r="O14" s="17">
        <v>0</v>
      </c>
      <c r="Q14" s="17">
        <v>41633433</v>
      </c>
    </row>
    <row r="15" spans="1:17" x14ac:dyDescent="0.45">
      <c r="A15" s="24" t="s">
        <v>58</v>
      </c>
      <c r="C15" s="17">
        <v>289209309</v>
      </c>
      <c r="E15" s="17">
        <v>5845758</v>
      </c>
      <c r="G15" s="17">
        <v>0</v>
      </c>
      <c r="I15" s="17">
        <v>295055067</v>
      </c>
      <c r="K15" s="17">
        <v>289209309</v>
      </c>
      <c r="M15" s="17">
        <v>5845758</v>
      </c>
      <c r="O15" s="17">
        <v>0</v>
      </c>
      <c r="Q15" s="17">
        <v>295055067</v>
      </c>
    </row>
    <row r="16" spans="1:17" x14ac:dyDescent="0.45">
      <c r="A16" s="24" t="s">
        <v>61</v>
      </c>
      <c r="C16" s="17">
        <v>333953128</v>
      </c>
      <c r="E16" s="17">
        <v>0</v>
      </c>
      <c r="G16" s="17">
        <v>0</v>
      </c>
      <c r="I16" s="17">
        <v>333953128</v>
      </c>
      <c r="K16" s="17">
        <v>333953128</v>
      </c>
      <c r="M16" s="17">
        <v>0</v>
      </c>
      <c r="O16" s="17">
        <v>0</v>
      </c>
      <c r="Q16" s="17">
        <v>333953128</v>
      </c>
    </row>
    <row r="17" spans="1:17" x14ac:dyDescent="0.45">
      <c r="A17" s="19" t="s">
        <v>18</v>
      </c>
      <c r="C17" s="19">
        <f>SUM(C9:$C$16)</f>
        <v>1407727141</v>
      </c>
      <c r="E17" s="19">
        <f>SUM(E9:$E$16)</f>
        <v>907087533</v>
      </c>
      <c r="G17" s="19">
        <f>SUM(G9:$G$16)</f>
        <v>-179309355</v>
      </c>
      <c r="I17" s="19">
        <f>SUM(I9:$I$16)</f>
        <v>2135505319</v>
      </c>
      <c r="K17" s="19">
        <f>SUM(K9:$K$16)</f>
        <v>1407727141</v>
      </c>
      <c r="M17" s="19">
        <f>SUM(M9:$M$16)</f>
        <v>907087533</v>
      </c>
      <c r="O17" s="19">
        <f>SUM(O9:$O$16)</f>
        <v>-179309355</v>
      </c>
      <c r="Q17" s="19">
        <f>SUM(Q9:$Q$16)</f>
        <v>2135505319</v>
      </c>
    </row>
    <row r="18" spans="1:17" x14ac:dyDescent="0.45">
      <c r="C18" s="21"/>
      <c r="E18" s="21"/>
      <c r="G18" s="21"/>
      <c r="I18" s="21"/>
      <c r="K18" s="21"/>
      <c r="M18" s="21"/>
      <c r="O18" s="21"/>
      <c r="Q18" s="21"/>
    </row>
  </sheetData>
  <sheetProtection password="D87C" sheet="1" objects="1" scenarios="1" selectLockedCells="1" autoFilter="0" selectUnlockedCell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8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rightToLeft="1" view="pageBreakPreview" zoomScaleNormal="100" zoomScaleSheetLayoutView="100" workbookViewId="0">
      <selection activeCell="C31" sqref="C31"/>
    </sheetView>
  </sheetViews>
  <sheetFormatPr defaultColWidth="9" defaultRowHeight="18" x14ac:dyDescent="0.45"/>
  <cols>
    <col min="1" max="1" width="25.625" style="2" customWidth="1"/>
    <col min="2" max="2" width="1.375" style="2" customWidth="1"/>
    <col min="3" max="3" width="19.375" style="2" bestFit="1" customWidth="1"/>
    <col min="4" max="4" width="1.375" style="2" customWidth="1"/>
    <col min="5" max="5" width="17" style="2" customWidth="1"/>
    <col min="6" max="6" width="1.375" style="2" customWidth="1"/>
    <col min="7" max="7" width="14.25" style="2" customWidth="1"/>
    <col min="8" max="8" width="1.375" style="2" customWidth="1"/>
    <col min="9" max="9" width="17" style="2" customWidth="1"/>
    <col min="10" max="10" width="1.375" style="2" customWidth="1"/>
    <col min="11" max="11" width="14.25" style="2" customWidth="1"/>
    <col min="12" max="14" width="9" style="2"/>
    <col min="15" max="15" width="10.75" style="2" bestFit="1" customWidth="1"/>
    <col min="16" max="18" width="9" style="2"/>
    <col min="19" max="19" width="10.75" style="2" bestFit="1" customWidth="1"/>
    <col min="20" max="16384" width="9" style="2"/>
  </cols>
  <sheetData>
    <row r="1" spans="1:11" ht="20.100000000000001" customHeight="1" x14ac:dyDescent="0.45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0.100000000000001" customHeight="1" x14ac:dyDescent="0.45">
      <c r="A2" s="9" t="s">
        <v>97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 x14ac:dyDescent="0.45">
      <c r="A3" s="9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9.5" x14ac:dyDescent="0.45">
      <c r="A5" s="10" t="s">
        <v>150</v>
      </c>
      <c r="B5" s="1"/>
      <c r="C5" s="1"/>
      <c r="D5" s="1"/>
      <c r="E5" s="1"/>
      <c r="F5" s="1"/>
      <c r="G5" s="1"/>
      <c r="H5" s="1"/>
      <c r="I5" s="1"/>
      <c r="J5" s="1"/>
      <c r="K5" s="1"/>
    </row>
    <row r="7" spans="1:11" ht="19.5" x14ac:dyDescent="0.45">
      <c r="A7" s="11" t="s">
        <v>151</v>
      </c>
      <c r="B7" s="3"/>
      <c r="C7" s="3"/>
      <c r="E7" s="11" t="s">
        <v>112</v>
      </c>
      <c r="F7" s="3"/>
      <c r="G7" s="3"/>
      <c r="I7" s="11" t="s">
        <v>7</v>
      </c>
      <c r="J7" s="3"/>
      <c r="K7" s="3"/>
    </row>
    <row r="8" spans="1:11" ht="39" x14ac:dyDescent="0.45">
      <c r="A8" s="23" t="s">
        <v>152</v>
      </c>
      <c r="C8" s="23" t="s">
        <v>68</v>
      </c>
      <c r="E8" s="23" t="s">
        <v>153</v>
      </c>
      <c r="G8" s="23" t="s">
        <v>154</v>
      </c>
      <c r="I8" s="23" t="s">
        <v>153</v>
      </c>
      <c r="K8" s="23" t="s">
        <v>154</v>
      </c>
    </row>
    <row r="9" spans="1:11" x14ac:dyDescent="0.45">
      <c r="A9" s="24" t="s">
        <v>155</v>
      </c>
      <c r="C9" s="17" t="s">
        <v>91</v>
      </c>
      <c r="E9" s="17">
        <v>8199178081</v>
      </c>
      <c r="G9" s="18">
        <f>E9/$E$16</f>
        <v>0.53291685153450141</v>
      </c>
      <c r="I9" s="17">
        <v>8198728946</v>
      </c>
      <c r="K9" s="18">
        <f>I9/I16</f>
        <v>0.53291815117036279</v>
      </c>
    </row>
    <row r="10" spans="1:11" x14ac:dyDescent="0.45">
      <c r="A10" s="24" t="s">
        <v>155</v>
      </c>
      <c r="C10" s="17" t="s">
        <v>94</v>
      </c>
      <c r="E10" s="17">
        <v>3024657534</v>
      </c>
      <c r="G10" s="18">
        <f t="shared" ref="G10:G15" si="0">E10/$E$16</f>
        <v>0.19659177469564088</v>
      </c>
      <c r="I10" s="17">
        <v>3024477880</v>
      </c>
      <c r="K10" s="18">
        <f>I10/I16</f>
        <v>0.19659134613196644</v>
      </c>
    </row>
    <row r="11" spans="1:11" x14ac:dyDescent="0.45">
      <c r="A11" s="24" t="s">
        <v>155</v>
      </c>
      <c r="C11" s="17" t="s">
        <v>95</v>
      </c>
      <c r="E11" s="17">
        <v>2958904109</v>
      </c>
      <c r="G11" s="18">
        <f t="shared" si="0"/>
        <v>0.19231804044051951</v>
      </c>
      <c r="I11" s="17">
        <v>2958724455</v>
      </c>
      <c r="K11" s="18">
        <f>I11/I16</f>
        <v>0.19231736733416571</v>
      </c>
    </row>
    <row r="12" spans="1:11" x14ac:dyDescent="0.45">
      <c r="A12" s="24" t="s">
        <v>155</v>
      </c>
      <c r="C12" s="17" t="s">
        <v>96</v>
      </c>
      <c r="E12" s="17">
        <v>1183561644</v>
      </c>
      <c r="G12" s="18">
        <f t="shared" si="0"/>
        <v>7.6927216202206355E-2</v>
      </c>
      <c r="I12" s="17">
        <v>1183489782</v>
      </c>
      <c r="K12" s="18">
        <f>I12/I16</f>
        <v>7.6926946933666279E-2</v>
      </c>
    </row>
    <row r="13" spans="1:11" x14ac:dyDescent="0.45">
      <c r="A13" s="24" t="s">
        <v>156</v>
      </c>
      <c r="C13" s="17" t="s">
        <v>76</v>
      </c>
      <c r="E13" s="17">
        <v>13888004</v>
      </c>
      <c r="G13" s="18">
        <f t="shared" si="0"/>
        <v>9.0266991308912898E-4</v>
      </c>
      <c r="I13" s="17">
        <v>13888004</v>
      </c>
      <c r="K13" s="18">
        <f>I13/I16</f>
        <v>9.0272156377818656E-4</v>
      </c>
    </row>
    <row r="14" spans="1:11" x14ac:dyDescent="0.45">
      <c r="A14" s="24" t="s">
        <v>157</v>
      </c>
      <c r="C14" s="17" t="s">
        <v>86</v>
      </c>
      <c r="E14" s="17">
        <v>5274512</v>
      </c>
      <c r="G14" s="18">
        <f t="shared" si="0"/>
        <v>3.4282415879398998E-4</v>
      </c>
      <c r="I14" s="17">
        <v>5274512</v>
      </c>
      <c r="K14" s="18">
        <f>I14/I16</f>
        <v>3.4284377516069335E-4</v>
      </c>
    </row>
    <row r="15" spans="1:11" x14ac:dyDescent="0.45">
      <c r="A15" s="24" t="s">
        <v>158</v>
      </c>
      <c r="C15" s="17" t="s">
        <v>89</v>
      </c>
      <c r="E15" s="17">
        <v>9586</v>
      </c>
      <c r="G15" s="18">
        <f t="shared" si="0"/>
        <v>6.2305524875082058E-7</v>
      </c>
      <c r="I15" s="17">
        <v>9586</v>
      </c>
      <c r="K15" s="18">
        <f>I15/I16</f>
        <v>6.2309089991460948E-7</v>
      </c>
    </row>
    <row r="16" spans="1:11" ht="18.75" thickBot="1" x14ac:dyDescent="0.5">
      <c r="A16" s="19" t="s">
        <v>18</v>
      </c>
      <c r="E16" s="19">
        <f>SUM(E9:$E$15)</f>
        <v>15385473470</v>
      </c>
      <c r="G16" s="20">
        <f>SUM(G9:G15)</f>
        <v>0.99999999999999989</v>
      </c>
      <c r="I16" s="19">
        <f>SUM(I9:$I$15)</f>
        <v>15384593165</v>
      </c>
      <c r="K16" s="20">
        <f>SUM(K9:$K$15)</f>
        <v>1.0000000000000002</v>
      </c>
    </row>
    <row r="17" spans="5:11" ht="18.75" thickTop="1" x14ac:dyDescent="0.45">
      <c r="E17" s="21"/>
      <c r="G17" s="21"/>
      <c r="I17" s="21"/>
      <c r="K17" s="21"/>
    </row>
  </sheetData>
  <sheetProtection password="D87C" sheet="1" objects="1" scenarios="1" selectLockedCells="1" autoFilter="0" selectUnlockedCell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rightToLeft="1" tabSelected="1" view="pageBreakPreview" zoomScaleNormal="100" zoomScaleSheetLayoutView="100" workbookViewId="0">
      <selection activeCell="C31" sqref="C31"/>
    </sheetView>
  </sheetViews>
  <sheetFormatPr defaultColWidth="9" defaultRowHeight="18" x14ac:dyDescent="0.45"/>
  <cols>
    <col min="1" max="1" width="25.625" style="2" customWidth="1"/>
    <col min="2" max="2" width="1.375" style="2" customWidth="1"/>
    <col min="3" max="3" width="18.375" style="2" customWidth="1"/>
    <col min="4" max="4" width="1.375" style="2" customWidth="1"/>
    <col min="5" max="5" width="18.375" style="2" customWidth="1"/>
    <col min="6" max="16384" width="9" style="2"/>
  </cols>
  <sheetData>
    <row r="1" spans="1:5" ht="20.100000000000001" customHeight="1" x14ac:dyDescent="0.45">
      <c r="A1" s="9" t="s">
        <v>0</v>
      </c>
      <c r="B1" s="1"/>
      <c r="C1" s="1"/>
      <c r="D1" s="1"/>
      <c r="E1" s="1"/>
    </row>
    <row r="2" spans="1:5" ht="20.100000000000001" customHeight="1" x14ac:dyDescent="0.45">
      <c r="A2" s="9" t="s">
        <v>97</v>
      </c>
      <c r="B2" s="1"/>
      <c r="C2" s="1"/>
      <c r="D2" s="1"/>
      <c r="E2" s="1"/>
    </row>
    <row r="3" spans="1:5" ht="20.100000000000001" customHeight="1" x14ac:dyDescent="0.45">
      <c r="A3" s="9" t="s">
        <v>2</v>
      </c>
      <c r="B3" s="1"/>
      <c r="C3" s="1"/>
      <c r="D3" s="1"/>
      <c r="E3" s="1"/>
    </row>
    <row r="5" spans="1:5" ht="19.5" x14ac:dyDescent="0.45">
      <c r="A5" s="10" t="s">
        <v>159</v>
      </c>
      <c r="B5" s="1"/>
      <c r="C5" s="1"/>
      <c r="D5" s="1"/>
      <c r="E5" s="1"/>
    </row>
    <row r="7" spans="1:5" ht="19.5" x14ac:dyDescent="0.45">
      <c r="C7" s="22" t="s">
        <v>112</v>
      </c>
      <c r="E7" s="22" t="s">
        <v>7</v>
      </c>
    </row>
    <row r="8" spans="1:5" ht="19.5" x14ac:dyDescent="0.45">
      <c r="A8" s="23" t="s">
        <v>109</v>
      </c>
      <c r="C8" s="23" t="s">
        <v>72</v>
      </c>
      <c r="E8" s="23" t="s">
        <v>72</v>
      </c>
    </row>
    <row r="9" spans="1:5" x14ac:dyDescent="0.45">
      <c r="A9" s="19" t="s">
        <v>18</v>
      </c>
      <c r="C9" s="19">
        <f>SUM($C$8)</f>
        <v>0</v>
      </c>
      <c r="E9" s="19">
        <f>SUM($E$8)</f>
        <v>0</v>
      </c>
    </row>
    <row r="10" spans="1:5" x14ac:dyDescent="0.45">
      <c r="C10" s="21"/>
      <c r="E10" s="21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rightToLeft="1" view="pageBreakPreview" zoomScaleNormal="100" zoomScaleSheetLayoutView="100" workbookViewId="0">
      <selection activeCell="U4" sqref="U4"/>
    </sheetView>
  </sheetViews>
  <sheetFormatPr defaultColWidth="9" defaultRowHeight="18" x14ac:dyDescent="0.45"/>
  <cols>
    <col min="1" max="1" width="17" style="2" customWidth="1"/>
    <col min="2" max="2" width="1.375" style="2" customWidth="1"/>
    <col min="3" max="3" width="13.75" style="2" bestFit="1" customWidth="1"/>
    <col min="4" max="4" width="1.375" style="2" customWidth="1"/>
    <col min="5" max="5" width="18.875" style="2" bestFit="1" customWidth="1"/>
    <col min="6" max="6" width="1.375" style="2" customWidth="1"/>
    <col min="7" max="7" width="18.875" style="2" bestFit="1" customWidth="1"/>
    <col min="8" max="8" width="1.375" style="2" customWidth="1"/>
    <col min="9" max="9" width="11.375" style="2" customWidth="1"/>
    <col min="10" max="10" width="17.75" style="2" bestFit="1" customWidth="1"/>
    <col min="11" max="11" width="1.375" style="2" customWidth="1"/>
    <col min="12" max="12" width="11.375" style="2" customWidth="1"/>
    <col min="13" max="13" width="17" style="2" customWidth="1"/>
    <col min="14" max="14" width="1.375" style="2" customWidth="1"/>
    <col min="15" max="15" width="13.875" style="2" bestFit="1" customWidth="1"/>
    <col min="16" max="16" width="1.375" style="2" customWidth="1"/>
    <col min="17" max="17" width="11.375" style="2" customWidth="1"/>
    <col min="18" max="18" width="1.375" style="2" customWidth="1"/>
    <col min="19" max="19" width="19" style="2" bestFit="1" customWidth="1"/>
    <col min="20" max="20" width="1.375" style="2" customWidth="1"/>
    <col min="21" max="21" width="18.875" style="2" bestFit="1" customWidth="1"/>
    <col min="22" max="22" width="1.375" style="2" customWidth="1"/>
    <col min="23" max="23" width="8.375" style="2" customWidth="1"/>
    <col min="24" max="16384" width="9" style="2"/>
  </cols>
  <sheetData>
    <row r="1" spans="1:23" ht="20.100000000000001" customHeight="1" x14ac:dyDescent="0.45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0.100000000000001" customHeight="1" x14ac:dyDescent="0.45">
      <c r="A2" s="9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0.100000000000001" customHeight="1" x14ac:dyDescent="0.45">
      <c r="A3" s="9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5" spans="1:23" ht="19.5" x14ac:dyDescent="0.45">
      <c r="A5" s="10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9.5" x14ac:dyDescent="0.45">
      <c r="A6" s="10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8" spans="1:23" ht="19.5" x14ac:dyDescent="0.45">
      <c r="C8" s="11" t="s">
        <v>5</v>
      </c>
      <c r="D8" s="3"/>
      <c r="E8" s="3"/>
      <c r="F8" s="3"/>
      <c r="G8" s="3"/>
      <c r="I8" s="11" t="s">
        <v>6</v>
      </c>
      <c r="J8" s="3"/>
      <c r="K8" s="3"/>
      <c r="L8" s="3"/>
      <c r="M8" s="3"/>
      <c r="O8" s="11" t="s">
        <v>7</v>
      </c>
      <c r="P8" s="3"/>
      <c r="Q8" s="3"/>
      <c r="R8" s="3"/>
      <c r="S8" s="3"/>
      <c r="T8" s="3"/>
      <c r="U8" s="3"/>
      <c r="V8" s="3"/>
      <c r="W8" s="3"/>
    </row>
    <row r="9" spans="1:23" x14ac:dyDescent="0.45">
      <c r="A9" s="12" t="s">
        <v>8</v>
      </c>
      <c r="C9" s="12" t="s">
        <v>9</v>
      </c>
      <c r="E9" s="12" t="s">
        <v>10</v>
      </c>
      <c r="G9" s="12" t="s">
        <v>11</v>
      </c>
      <c r="I9" s="12" t="s">
        <v>12</v>
      </c>
      <c r="J9" s="1"/>
      <c r="L9" s="12" t="s">
        <v>13</v>
      </c>
      <c r="M9" s="1"/>
      <c r="O9" s="12" t="s">
        <v>9</v>
      </c>
      <c r="Q9" s="13" t="s">
        <v>14</v>
      </c>
      <c r="S9" s="12" t="s">
        <v>10</v>
      </c>
      <c r="U9" s="12" t="s">
        <v>11</v>
      </c>
      <c r="W9" s="13" t="s">
        <v>15</v>
      </c>
    </row>
    <row r="10" spans="1:23" x14ac:dyDescent="0.45">
      <c r="A10" s="14"/>
      <c r="C10" s="14"/>
      <c r="E10" s="14"/>
      <c r="G10" s="14"/>
      <c r="I10" s="15" t="s">
        <v>9</v>
      </c>
      <c r="J10" s="15" t="s">
        <v>10</v>
      </c>
      <c r="L10" s="15" t="s">
        <v>9</v>
      </c>
      <c r="M10" s="15" t="s">
        <v>16</v>
      </c>
      <c r="O10" s="14"/>
      <c r="Q10" s="14"/>
      <c r="S10" s="14"/>
      <c r="U10" s="14"/>
      <c r="W10" s="14"/>
    </row>
    <row r="11" spans="1:23" x14ac:dyDescent="0.45">
      <c r="A11" s="16" t="s">
        <v>17</v>
      </c>
      <c r="C11" s="17">
        <v>1122602504</v>
      </c>
      <c r="E11" s="17">
        <v>14888499122586</v>
      </c>
      <c r="G11" s="17">
        <v>15267008328184</v>
      </c>
      <c r="I11" s="17">
        <v>91545850</v>
      </c>
      <c r="J11" s="17">
        <v>1072081283605</v>
      </c>
      <c r="L11" s="17">
        <v>1170523</v>
      </c>
      <c r="M11" s="17">
        <v>13294082238</v>
      </c>
      <c r="O11" s="17">
        <v>1212977831</v>
      </c>
      <c r="Q11" s="17">
        <v>11280</v>
      </c>
      <c r="S11" s="17">
        <v>15945184955824</v>
      </c>
      <c r="U11" s="17">
        <v>13671991317330</v>
      </c>
      <c r="W11" s="18">
        <v>0.98867671551116243</v>
      </c>
    </row>
    <row r="12" spans="1:23" ht="18.75" thickBot="1" x14ac:dyDescent="0.5">
      <c r="A12" s="19" t="s">
        <v>18</v>
      </c>
      <c r="C12" s="19">
        <f>SUM(C11:$C$11)</f>
        <v>1122602504</v>
      </c>
      <c r="E12" s="19">
        <f>SUM(E11:$E$11)</f>
        <v>14888499122586</v>
      </c>
      <c r="G12" s="19">
        <f>SUM(G11:$G$11)</f>
        <v>15267008328184</v>
      </c>
      <c r="I12" s="19">
        <f>SUM(I11:$I$11)</f>
        <v>91545850</v>
      </c>
      <c r="J12" s="19">
        <f>SUM(J11:$J$11)</f>
        <v>1072081283605</v>
      </c>
      <c r="L12" s="19">
        <f>SUM(L11:$L$11)</f>
        <v>1170523</v>
      </c>
      <c r="M12" s="19">
        <f>SUM(M11:$M$11)</f>
        <v>13294082238</v>
      </c>
      <c r="O12" s="19">
        <f>SUM(O11:$O$11)</f>
        <v>1212977831</v>
      </c>
      <c r="Q12" s="19">
        <f>SUM(Q11:$Q$11)</f>
        <v>11280</v>
      </c>
      <c r="S12" s="19">
        <f>SUM(S11:$S$11)</f>
        <v>15945184955824</v>
      </c>
      <c r="U12" s="19">
        <f>SUM(U11:$U$11)</f>
        <v>13671991317330</v>
      </c>
      <c r="W12" s="20">
        <f>SUM(W11:$W$11)</f>
        <v>0.98867671551116243</v>
      </c>
    </row>
    <row r="13" spans="1:23" ht="18.75" thickTop="1" x14ac:dyDescent="0.45">
      <c r="C13" s="21"/>
      <c r="E13" s="21"/>
      <c r="G13" s="21"/>
      <c r="I13" s="21"/>
      <c r="J13" s="21"/>
      <c r="L13" s="21"/>
      <c r="M13" s="21"/>
      <c r="O13" s="21"/>
      <c r="Q13" s="21"/>
      <c r="S13" s="21"/>
      <c r="U13" s="21"/>
      <c r="W13" s="21"/>
    </row>
  </sheetData>
  <sheetProtection password="D87C" sheet="1" objects="1" scenarios="1" selectLockedCells="1" autoFilter="0" selectUnlockedCells="1"/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7"/>
  <sheetViews>
    <sheetView rightToLeft="1" view="pageBreakPreview" topLeftCell="J1" zoomScaleNormal="100" zoomScaleSheetLayoutView="100" workbookViewId="0">
      <selection activeCell="C31" sqref="C31"/>
    </sheetView>
  </sheetViews>
  <sheetFormatPr defaultColWidth="9" defaultRowHeight="18" x14ac:dyDescent="0.45"/>
  <cols>
    <col min="1" max="1" width="36.125" style="2" customWidth="1"/>
    <col min="2" max="2" width="1.375" style="2" customWidth="1"/>
    <col min="3" max="3" width="8.375" style="2" customWidth="1"/>
    <col min="4" max="4" width="1.375" style="2" customWidth="1"/>
    <col min="5" max="5" width="11.375" style="2" customWidth="1"/>
    <col min="6" max="6" width="1.375" style="2" customWidth="1"/>
    <col min="7" max="7" width="11.375" style="2" customWidth="1"/>
    <col min="8" max="8" width="1.375" style="2" customWidth="1"/>
    <col min="9" max="9" width="11.375" style="2" customWidth="1"/>
    <col min="10" max="10" width="1.375" style="2" customWidth="1"/>
    <col min="11" max="11" width="7.125" style="2" customWidth="1"/>
    <col min="12" max="12" width="1.375" style="2" customWidth="1"/>
    <col min="13" max="13" width="7.125" style="2" customWidth="1"/>
    <col min="14" max="14" width="1.375" style="2" customWidth="1"/>
    <col min="15" max="15" width="11.375" style="2" customWidth="1"/>
    <col min="16" max="16" width="1.375" style="2" customWidth="1"/>
    <col min="17" max="17" width="18.375" style="2" customWidth="1"/>
    <col min="18" max="18" width="1.375" style="2" customWidth="1"/>
    <col min="19" max="19" width="18.375" style="2" customWidth="1"/>
    <col min="20" max="20" width="1.375" style="2" customWidth="1"/>
    <col min="21" max="21" width="11.375" style="2" customWidth="1"/>
    <col min="22" max="22" width="18.375" style="2" customWidth="1"/>
    <col min="23" max="23" width="1.375" style="2" customWidth="1"/>
    <col min="24" max="24" width="11.375" style="2" customWidth="1"/>
    <col min="25" max="25" width="18.375" style="2" customWidth="1"/>
    <col min="26" max="26" width="1.375" style="2" customWidth="1"/>
    <col min="27" max="27" width="11.375" style="2" customWidth="1"/>
    <col min="28" max="28" width="1.375" style="2" customWidth="1"/>
    <col min="29" max="29" width="11.375" style="2" customWidth="1"/>
    <col min="30" max="30" width="1.375" style="2" customWidth="1"/>
    <col min="31" max="31" width="18.375" style="2" customWidth="1"/>
    <col min="32" max="32" width="1.375" style="2" customWidth="1"/>
    <col min="33" max="33" width="18.375" style="2" customWidth="1"/>
    <col min="34" max="34" width="1.375" style="2" customWidth="1"/>
    <col min="35" max="35" width="8.375" style="2" customWidth="1"/>
    <col min="36" max="16384" width="9" style="2"/>
  </cols>
  <sheetData>
    <row r="1" spans="1:35" ht="19.5" x14ac:dyDescent="0.45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9.5" x14ac:dyDescent="0.45">
      <c r="A2" s="9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9.5" x14ac:dyDescent="0.45">
      <c r="A3" s="9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5" spans="1:35" ht="19.5" x14ac:dyDescent="0.45">
      <c r="A5" s="10" t="s">
        <v>20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7" spans="1:35" ht="19.5" x14ac:dyDescent="0.45">
      <c r="C7" s="11" t="s">
        <v>21</v>
      </c>
      <c r="D7" s="3"/>
      <c r="E7" s="3"/>
      <c r="F7" s="3"/>
      <c r="G7" s="3"/>
      <c r="H7" s="3"/>
      <c r="I7" s="3"/>
      <c r="J7" s="3"/>
      <c r="K7" s="3"/>
      <c r="L7" s="3"/>
      <c r="M7" s="3"/>
      <c r="O7" s="11" t="s">
        <v>5</v>
      </c>
      <c r="P7" s="3"/>
      <c r="Q7" s="3"/>
      <c r="R7" s="3"/>
      <c r="S7" s="3"/>
      <c r="U7" s="11" t="s">
        <v>6</v>
      </c>
      <c r="V7" s="3"/>
      <c r="W7" s="3"/>
      <c r="X7" s="3"/>
      <c r="Y7" s="3"/>
      <c r="AA7" s="11" t="s">
        <v>7</v>
      </c>
      <c r="AB7" s="3"/>
      <c r="AC7" s="3"/>
      <c r="AD7" s="3"/>
      <c r="AE7" s="3"/>
      <c r="AF7" s="3"/>
      <c r="AG7" s="3"/>
      <c r="AH7" s="3"/>
      <c r="AI7" s="3"/>
    </row>
    <row r="8" spans="1:35" x14ac:dyDescent="0.45">
      <c r="A8" s="12" t="s">
        <v>22</v>
      </c>
      <c r="C8" s="13" t="s">
        <v>23</v>
      </c>
      <c r="E8" s="13" t="s">
        <v>24</v>
      </c>
      <c r="G8" s="13" t="s">
        <v>25</v>
      </c>
      <c r="I8" s="13" t="s">
        <v>26</v>
      </c>
      <c r="K8" s="13" t="s">
        <v>27</v>
      </c>
      <c r="M8" s="13" t="s">
        <v>19</v>
      </c>
      <c r="O8" s="12" t="s">
        <v>9</v>
      </c>
      <c r="Q8" s="12" t="s">
        <v>10</v>
      </c>
      <c r="S8" s="12" t="s">
        <v>11</v>
      </c>
      <c r="U8" s="12" t="s">
        <v>12</v>
      </c>
      <c r="V8" s="1"/>
      <c r="X8" s="12" t="s">
        <v>13</v>
      </c>
      <c r="Y8" s="1"/>
      <c r="AA8" s="12" t="s">
        <v>9</v>
      </c>
      <c r="AC8" s="13" t="s">
        <v>28</v>
      </c>
      <c r="AE8" s="12" t="s">
        <v>10</v>
      </c>
      <c r="AG8" s="12" t="s">
        <v>11</v>
      </c>
      <c r="AI8" s="13" t="s">
        <v>15</v>
      </c>
    </row>
    <row r="9" spans="1:35" x14ac:dyDescent="0.45">
      <c r="A9" s="14"/>
      <c r="C9" s="14"/>
      <c r="E9" s="14"/>
      <c r="G9" s="14"/>
      <c r="I9" s="14"/>
      <c r="K9" s="14"/>
      <c r="M9" s="14"/>
      <c r="O9" s="14"/>
      <c r="Q9" s="14"/>
      <c r="S9" s="14"/>
      <c r="U9" s="15" t="s">
        <v>9</v>
      </c>
      <c r="V9" s="15" t="s">
        <v>10</v>
      </c>
      <c r="X9" s="15" t="s">
        <v>9</v>
      </c>
      <c r="Y9" s="15" t="s">
        <v>16</v>
      </c>
      <c r="AA9" s="14"/>
      <c r="AC9" s="14"/>
      <c r="AE9" s="14"/>
      <c r="AG9" s="14"/>
      <c r="AI9" s="14"/>
    </row>
    <row r="10" spans="1:35" x14ac:dyDescent="0.45">
      <c r="A10" s="16" t="s">
        <v>29</v>
      </c>
      <c r="C10" s="17" t="s">
        <v>30</v>
      </c>
      <c r="E10" s="17" t="s">
        <v>31</v>
      </c>
      <c r="G10" s="17" t="s">
        <v>32</v>
      </c>
      <c r="I10" s="17" t="s">
        <v>33</v>
      </c>
      <c r="K10" s="17">
        <v>18</v>
      </c>
      <c r="O10" s="17">
        <v>5220</v>
      </c>
      <c r="Q10" s="17">
        <v>17957085467</v>
      </c>
      <c r="S10" s="17">
        <v>22580996899</v>
      </c>
      <c r="U10" s="8">
        <v>0</v>
      </c>
      <c r="V10" s="8">
        <v>0</v>
      </c>
      <c r="X10" s="8">
        <v>0</v>
      </c>
      <c r="Y10" s="8">
        <v>0</v>
      </c>
      <c r="Z10" s="17"/>
      <c r="AA10" s="17">
        <v>5220</v>
      </c>
      <c r="AC10" s="17">
        <v>4329000</v>
      </c>
      <c r="AE10" s="17">
        <v>17957085467</v>
      </c>
      <c r="AG10" s="17">
        <v>22580996899</v>
      </c>
      <c r="AI10" s="18">
        <v>1.6131934323408684E-3</v>
      </c>
    </row>
    <row r="11" spans="1:35" x14ac:dyDescent="0.45">
      <c r="A11" s="16" t="s">
        <v>35</v>
      </c>
      <c r="C11" s="17" t="s">
        <v>30</v>
      </c>
      <c r="E11" s="17" t="s">
        <v>31</v>
      </c>
      <c r="G11" s="17" t="s">
        <v>36</v>
      </c>
      <c r="I11" s="17" t="s">
        <v>37</v>
      </c>
      <c r="K11" s="17" t="s">
        <v>38</v>
      </c>
      <c r="O11" s="17">
        <v>6100</v>
      </c>
      <c r="Q11" s="17">
        <v>5784898716</v>
      </c>
      <c r="S11" s="17">
        <v>5742034005</v>
      </c>
      <c r="U11" s="8">
        <v>0</v>
      </c>
      <c r="V11" s="8">
        <v>0</v>
      </c>
      <c r="X11" s="17">
        <v>1800</v>
      </c>
      <c r="Y11" s="17">
        <v>1757724726</v>
      </c>
      <c r="AA11" s="17">
        <v>4300</v>
      </c>
      <c r="AC11" s="17">
        <v>986000</v>
      </c>
      <c r="AE11" s="17">
        <v>3833940758</v>
      </c>
      <c r="AG11" s="17">
        <v>4236726145</v>
      </c>
      <c r="AI11" s="18">
        <v>3.0267303176696855E-4</v>
      </c>
    </row>
    <row r="12" spans="1:35" x14ac:dyDescent="0.45">
      <c r="A12" s="16" t="s">
        <v>39</v>
      </c>
      <c r="C12" s="17" t="s">
        <v>30</v>
      </c>
      <c r="E12" s="17" t="s">
        <v>31</v>
      </c>
      <c r="G12" s="17" t="s">
        <v>40</v>
      </c>
      <c r="I12" s="17" t="s">
        <v>41</v>
      </c>
      <c r="K12" s="17" t="s">
        <v>38</v>
      </c>
      <c r="O12" s="17">
        <v>24920</v>
      </c>
      <c r="Q12" s="17">
        <v>24681310019</v>
      </c>
      <c r="S12" s="17">
        <v>22719303474</v>
      </c>
      <c r="U12" s="8">
        <v>0</v>
      </c>
      <c r="V12" s="8">
        <v>0</v>
      </c>
      <c r="X12" s="8">
        <v>0</v>
      </c>
      <c r="Y12" s="8">
        <v>0</v>
      </c>
      <c r="Z12" s="17"/>
      <c r="AA12" s="17">
        <v>24920</v>
      </c>
      <c r="AC12" s="17">
        <v>933851</v>
      </c>
      <c r="AE12" s="17">
        <v>24681310019</v>
      </c>
      <c r="AG12" s="17">
        <v>23254695034</v>
      </c>
      <c r="AI12" s="18">
        <v>1.661322636362433E-3</v>
      </c>
    </row>
    <row r="13" spans="1:35" x14ac:dyDescent="0.45">
      <c r="A13" s="16" t="s">
        <v>42</v>
      </c>
      <c r="C13" s="17" t="s">
        <v>30</v>
      </c>
      <c r="E13" s="17" t="s">
        <v>31</v>
      </c>
      <c r="G13" s="17" t="s">
        <v>43</v>
      </c>
      <c r="I13" s="17" t="s">
        <v>44</v>
      </c>
      <c r="K13" s="17" t="s">
        <v>38</v>
      </c>
      <c r="O13" s="17">
        <v>2100</v>
      </c>
      <c r="Q13" s="17">
        <v>2096044286</v>
      </c>
      <c r="S13" s="17">
        <v>2140447050</v>
      </c>
      <c r="U13" s="8">
        <v>0</v>
      </c>
      <c r="V13" s="8">
        <v>0</v>
      </c>
      <c r="X13" s="8">
        <v>0</v>
      </c>
      <c r="Y13" s="8">
        <v>0</v>
      </c>
      <c r="Z13" s="17"/>
      <c r="AA13" s="17">
        <v>2100</v>
      </c>
      <c r="AC13" s="17">
        <v>1020000</v>
      </c>
      <c r="AE13" s="17">
        <v>2096044286</v>
      </c>
      <c r="AG13" s="17">
        <v>2140447050</v>
      </c>
      <c r="AI13" s="18">
        <v>1.5291420209558154E-4</v>
      </c>
    </row>
    <row r="14" spans="1:35" x14ac:dyDescent="0.45">
      <c r="A14" s="16" t="s">
        <v>45</v>
      </c>
      <c r="C14" s="17" t="s">
        <v>30</v>
      </c>
      <c r="E14" s="17" t="s">
        <v>46</v>
      </c>
      <c r="G14" s="17" t="s">
        <v>47</v>
      </c>
      <c r="I14" s="17" t="s">
        <v>48</v>
      </c>
      <c r="K14" s="17" t="s">
        <v>49</v>
      </c>
      <c r="O14" s="17">
        <v>17000</v>
      </c>
      <c r="Q14" s="17">
        <v>15629891686</v>
      </c>
      <c r="S14" s="17">
        <v>10617296875</v>
      </c>
      <c r="U14" s="8">
        <v>0</v>
      </c>
      <c r="V14" s="8">
        <v>0</v>
      </c>
      <c r="X14" s="8">
        <v>0</v>
      </c>
      <c r="Y14" s="8">
        <v>0</v>
      </c>
      <c r="Z14" s="17"/>
      <c r="AA14" s="17">
        <v>17000</v>
      </c>
      <c r="AC14" s="17">
        <v>625000</v>
      </c>
      <c r="AE14" s="17">
        <v>15629891686</v>
      </c>
      <c r="AG14" s="17">
        <v>10617296875</v>
      </c>
      <c r="AI14" s="18">
        <v>7.5850298658522593E-4</v>
      </c>
    </row>
    <row r="15" spans="1:35" x14ac:dyDescent="0.45">
      <c r="A15" s="16" t="s">
        <v>50</v>
      </c>
      <c r="C15" s="17" t="s">
        <v>30</v>
      </c>
      <c r="E15" s="17" t="s">
        <v>46</v>
      </c>
      <c r="G15" s="17" t="s">
        <v>51</v>
      </c>
      <c r="I15" s="17" t="s">
        <v>52</v>
      </c>
      <c r="K15" s="17" t="s">
        <v>53</v>
      </c>
      <c r="O15" s="17">
        <v>4800</v>
      </c>
      <c r="Q15" s="17">
        <v>4408250260</v>
      </c>
      <c r="S15" s="17">
        <v>4815706080</v>
      </c>
      <c r="U15" s="8">
        <v>0</v>
      </c>
      <c r="V15" s="8">
        <v>0</v>
      </c>
      <c r="X15" s="8">
        <v>0</v>
      </c>
      <c r="Y15" s="8">
        <v>0</v>
      </c>
      <c r="Z15" s="17"/>
      <c r="AA15" s="17">
        <v>4800</v>
      </c>
      <c r="AC15" s="17">
        <v>990000</v>
      </c>
      <c r="AE15" s="17">
        <v>4408250260</v>
      </c>
      <c r="AG15" s="17">
        <v>4748554800</v>
      </c>
      <c r="AI15" s="18">
        <v>3.3923822985910528E-4</v>
      </c>
    </row>
    <row r="16" spans="1:35" x14ac:dyDescent="0.45">
      <c r="A16" s="16" t="s">
        <v>54</v>
      </c>
      <c r="C16" s="17" t="s">
        <v>55</v>
      </c>
      <c r="E16" s="17" t="s">
        <v>31</v>
      </c>
      <c r="G16" s="17" t="s">
        <v>56</v>
      </c>
      <c r="I16" s="17" t="s">
        <v>57</v>
      </c>
      <c r="K16" s="17" t="s">
        <v>49</v>
      </c>
      <c r="O16" s="17">
        <v>2810</v>
      </c>
      <c r="Q16" s="17">
        <v>2724957615</v>
      </c>
      <c r="S16" s="17">
        <v>2695644240</v>
      </c>
      <c r="U16" s="8">
        <v>0</v>
      </c>
      <c r="V16" s="8">
        <v>0</v>
      </c>
      <c r="X16" s="8">
        <v>0</v>
      </c>
      <c r="Y16" s="8">
        <v>0</v>
      </c>
      <c r="Z16" s="17"/>
      <c r="AA16" s="17">
        <v>2810</v>
      </c>
      <c r="AC16" s="17">
        <v>960000</v>
      </c>
      <c r="AE16" s="17">
        <v>2724957615</v>
      </c>
      <c r="AG16" s="17">
        <v>2695644240</v>
      </c>
      <c r="AI16" s="18">
        <v>1.9257766179880522E-4</v>
      </c>
    </row>
    <row r="17" spans="1:35" x14ac:dyDescent="0.45">
      <c r="A17" s="16" t="s">
        <v>58</v>
      </c>
      <c r="C17" s="17" t="s">
        <v>55</v>
      </c>
      <c r="E17" s="17" t="s">
        <v>31</v>
      </c>
      <c r="G17" s="17" t="s">
        <v>59</v>
      </c>
      <c r="I17" s="17" t="s">
        <v>60</v>
      </c>
      <c r="K17" s="17" t="s">
        <v>49</v>
      </c>
      <c r="O17" s="17">
        <v>19500</v>
      </c>
      <c r="Q17" s="17">
        <v>19510098983</v>
      </c>
      <c r="S17" s="17">
        <v>19070813629</v>
      </c>
      <c r="U17" s="8">
        <v>0</v>
      </c>
      <c r="V17" s="8">
        <v>0</v>
      </c>
      <c r="X17" s="8">
        <v>0</v>
      </c>
      <c r="Y17" s="8">
        <v>0</v>
      </c>
      <c r="Z17" s="17"/>
      <c r="AA17" s="17">
        <v>19500</v>
      </c>
      <c r="AC17" s="17">
        <v>979000</v>
      </c>
      <c r="AE17" s="17">
        <v>19510098983</v>
      </c>
      <c r="AG17" s="17">
        <v>19076659387</v>
      </c>
      <c r="AI17" s="18">
        <v>1.3628424720024215E-3</v>
      </c>
    </row>
    <row r="18" spans="1:35" x14ac:dyDescent="0.45">
      <c r="A18" s="16" t="s">
        <v>61</v>
      </c>
      <c r="C18" s="17" t="s">
        <v>30</v>
      </c>
      <c r="E18" s="17" t="s">
        <v>46</v>
      </c>
      <c r="G18" s="17" t="s">
        <v>62</v>
      </c>
      <c r="I18" s="17" t="s">
        <v>63</v>
      </c>
      <c r="K18" s="17" t="s">
        <v>64</v>
      </c>
      <c r="O18" s="17">
        <v>22500</v>
      </c>
      <c r="Q18" s="17">
        <v>21748742898</v>
      </c>
      <c r="S18" s="17">
        <v>14839233750</v>
      </c>
      <c r="U18" s="8">
        <v>0</v>
      </c>
      <c r="V18" s="8">
        <v>0</v>
      </c>
      <c r="X18" s="8">
        <v>0</v>
      </c>
      <c r="Y18" s="8">
        <v>0</v>
      </c>
      <c r="Z18" s="17"/>
      <c r="AA18" s="17">
        <v>22500</v>
      </c>
      <c r="AC18" s="17">
        <v>660000</v>
      </c>
      <c r="AE18" s="17">
        <v>21748742898</v>
      </c>
      <c r="AG18" s="17">
        <v>14839233750</v>
      </c>
      <c r="AI18" s="18">
        <v>1.0601194683097039E-3</v>
      </c>
    </row>
    <row r="19" spans="1:35" ht="18.75" thickBot="1" x14ac:dyDescent="0.5">
      <c r="A19" s="19" t="s">
        <v>18</v>
      </c>
      <c r="O19" s="19">
        <f>SUM(O10:$O$18)</f>
        <v>104950</v>
      </c>
      <c r="Q19" s="19">
        <f>SUM(Q10:$Q$18)</f>
        <v>114541279930</v>
      </c>
      <c r="S19" s="19">
        <f>SUM(S10:$S$18)</f>
        <v>105221476002</v>
      </c>
      <c r="U19" s="19">
        <f>SUM(U10:$U$18)</f>
        <v>0</v>
      </c>
      <c r="V19" s="19">
        <f>SUM(V10:$V$18)</f>
        <v>0</v>
      </c>
      <c r="X19" s="19">
        <f>SUM(X10:$X$18)</f>
        <v>1800</v>
      </c>
      <c r="Y19" s="19">
        <f>SUM(Y10:$Y$18)</f>
        <v>1757724726</v>
      </c>
      <c r="AA19" s="19">
        <f>SUM(AA10:$AA$18)</f>
        <v>103150</v>
      </c>
      <c r="AC19" s="19">
        <f>SUM(AC10:$AC$18)</f>
        <v>11482851</v>
      </c>
      <c r="AE19" s="19">
        <f>SUM(AE10:$AE$18)</f>
        <v>112590321972</v>
      </c>
      <c r="AG19" s="19">
        <f>SUM(AG10:$AG$18)</f>
        <v>104190254180</v>
      </c>
      <c r="AI19" s="20">
        <f>SUM(AI10:$AI$18)</f>
        <v>7.4433841211211122E-3</v>
      </c>
    </row>
    <row r="20" spans="1:35" ht="18.75" thickTop="1" x14ac:dyDescent="0.45">
      <c r="O20" s="21"/>
      <c r="Q20" s="21"/>
      <c r="S20" s="21"/>
      <c r="U20" s="21"/>
      <c r="V20" s="21"/>
      <c r="X20" s="21"/>
      <c r="Y20" s="21"/>
      <c r="AA20" s="21"/>
      <c r="AC20" s="21"/>
      <c r="AE20" s="21"/>
      <c r="AG20" s="21"/>
      <c r="AI20" s="18"/>
    </row>
    <row r="21" spans="1:35" x14ac:dyDescent="0.45">
      <c r="AI21" s="18"/>
    </row>
    <row r="22" spans="1:35" x14ac:dyDescent="0.45">
      <c r="AI22" s="18"/>
    </row>
    <row r="23" spans="1:35" x14ac:dyDescent="0.45">
      <c r="AI23" s="18"/>
    </row>
    <row r="24" spans="1:35" x14ac:dyDescent="0.45">
      <c r="AI24" s="18"/>
    </row>
    <row r="25" spans="1:35" x14ac:dyDescent="0.45">
      <c r="AI25" s="18"/>
    </row>
    <row r="26" spans="1:35" x14ac:dyDescent="0.45">
      <c r="AI26" s="18"/>
    </row>
    <row r="27" spans="1:35" x14ac:dyDescent="0.45">
      <c r="AI27" s="18"/>
    </row>
  </sheetData>
  <sheetProtection password="D87C" sheet="1" objects="1" scenarios="1" selectLockedCells="1" autoFilter="0" selectUnlockedCells="1"/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rightToLeft="1" view="pageBreakPreview" zoomScaleNormal="100" zoomScaleSheetLayoutView="100" workbookViewId="0">
      <selection activeCell="C31" sqref="C31"/>
    </sheetView>
  </sheetViews>
  <sheetFormatPr defaultColWidth="9" defaultRowHeight="18" x14ac:dyDescent="0.45"/>
  <cols>
    <col min="1" max="1" width="21.25" style="2" customWidth="1"/>
    <col min="2" max="2" width="1.375" style="2" customWidth="1"/>
    <col min="3" max="3" width="18.375" style="2" customWidth="1"/>
    <col min="4" max="4" width="1.375" style="2" customWidth="1"/>
    <col min="5" max="5" width="10" style="2" customWidth="1"/>
    <col min="6" max="6" width="1.375" style="2" customWidth="1"/>
    <col min="7" max="7" width="11.375" style="2" customWidth="1"/>
    <col min="8" max="8" width="1.375" style="2" customWidth="1"/>
    <col min="9" max="9" width="11.375" style="2" customWidth="1"/>
    <col min="10" max="10" width="1.375" style="2" customWidth="1"/>
    <col min="11" max="11" width="18.375" style="2" customWidth="1"/>
    <col min="12" max="12" width="1.375" style="2" customWidth="1"/>
    <col min="13" max="13" width="18.375" style="2" customWidth="1"/>
    <col min="14" max="14" width="1.375" style="2" customWidth="1"/>
    <col min="15" max="15" width="18.375" style="2" customWidth="1"/>
    <col min="16" max="16" width="1.375" style="2" customWidth="1"/>
    <col min="17" max="17" width="18.375" style="2" customWidth="1"/>
    <col min="18" max="18" width="1.375" style="2" customWidth="1"/>
    <col min="19" max="19" width="10.625" style="2" customWidth="1"/>
    <col min="20" max="16384" width="9" style="2"/>
  </cols>
  <sheetData>
    <row r="1" spans="1:19" ht="20.100000000000001" customHeight="1" x14ac:dyDescent="0.45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0.100000000000001" customHeight="1" x14ac:dyDescent="0.45">
      <c r="A2" s="9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0.100000000000001" customHeight="1" x14ac:dyDescent="0.45">
      <c r="A3" s="9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5" spans="1:19" ht="19.5" x14ac:dyDescent="0.45">
      <c r="A5" s="10" t="s">
        <v>65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7" spans="1:19" ht="19.5" x14ac:dyDescent="0.45">
      <c r="C7" s="11" t="s">
        <v>66</v>
      </c>
      <c r="D7" s="3"/>
      <c r="E7" s="3"/>
      <c r="F7" s="3"/>
      <c r="G7" s="3"/>
      <c r="H7" s="3"/>
      <c r="I7" s="3"/>
      <c r="K7" s="22" t="s">
        <v>5</v>
      </c>
      <c r="M7" s="11" t="s">
        <v>6</v>
      </c>
      <c r="N7" s="3"/>
      <c r="O7" s="3"/>
      <c r="Q7" s="11" t="s">
        <v>7</v>
      </c>
      <c r="R7" s="3"/>
      <c r="S7" s="3"/>
    </row>
    <row r="8" spans="1:19" ht="39" x14ac:dyDescent="0.45">
      <c r="A8" s="22" t="s">
        <v>67</v>
      </c>
      <c r="C8" s="22" t="s">
        <v>68</v>
      </c>
      <c r="E8" s="22" t="s">
        <v>69</v>
      </c>
      <c r="G8" s="23" t="s">
        <v>70</v>
      </c>
      <c r="I8" s="23" t="s">
        <v>71</v>
      </c>
      <c r="K8" s="22" t="s">
        <v>72</v>
      </c>
      <c r="M8" s="22" t="s">
        <v>73</v>
      </c>
      <c r="O8" s="22" t="s">
        <v>74</v>
      </c>
      <c r="Q8" s="22" t="s">
        <v>72</v>
      </c>
      <c r="S8" s="23" t="s">
        <v>15</v>
      </c>
    </row>
    <row r="9" spans="1:19" x14ac:dyDescent="0.45">
      <c r="A9" s="16" t="s">
        <v>75</v>
      </c>
      <c r="C9" s="17" t="s">
        <v>76</v>
      </c>
      <c r="E9" s="24" t="s">
        <v>77</v>
      </c>
      <c r="G9" s="17" t="s">
        <v>78</v>
      </c>
      <c r="I9" s="17" t="s">
        <v>34</v>
      </c>
      <c r="K9" s="17">
        <v>199412913972</v>
      </c>
      <c r="M9" s="17">
        <v>14143877729</v>
      </c>
      <c r="O9" s="17">
        <v>211907703196</v>
      </c>
      <c r="Q9" s="17">
        <v>1649088505</v>
      </c>
      <c r="S9" s="18">
        <v>1.1781139502005921E-4</v>
      </c>
    </row>
    <row r="10" spans="1:19" x14ac:dyDescent="0.45">
      <c r="A10" s="16" t="s">
        <v>79</v>
      </c>
      <c r="C10" s="17" t="s">
        <v>80</v>
      </c>
      <c r="E10" s="24" t="s">
        <v>77</v>
      </c>
      <c r="G10" s="17" t="s">
        <v>81</v>
      </c>
      <c r="I10" s="17" t="s">
        <v>34</v>
      </c>
      <c r="K10" s="17">
        <v>20000</v>
      </c>
      <c r="M10" s="17">
        <v>1000000</v>
      </c>
      <c r="O10" s="17">
        <v>420000</v>
      </c>
      <c r="Q10" s="17">
        <v>600000</v>
      </c>
      <c r="S10" s="18">
        <v>4.2864186365810321E-8</v>
      </c>
    </row>
    <row r="11" spans="1:19" x14ac:dyDescent="0.45">
      <c r="A11" s="16" t="s">
        <v>82</v>
      </c>
      <c r="C11" s="17" t="s">
        <v>83</v>
      </c>
      <c r="E11" s="24" t="s">
        <v>84</v>
      </c>
      <c r="G11" s="17" t="s">
        <v>85</v>
      </c>
      <c r="I11" s="17" t="s">
        <v>34</v>
      </c>
      <c r="K11" s="17">
        <v>30000000</v>
      </c>
      <c r="M11" s="17">
        <v>2700788192</v>
      </c>
      <c r="O11" s="17">
        <v>2700788192</v>
      </c>
      <c r="Q11" s="17">
        <v>30000000</v>
      </c>
      <c r="S11" s="18">
        <v>2.143209318290516E-6</v>
      </c>
    </row>
    <row r="12" spans="1:19" x14ac:dyDescent="0.45">
      <c r="A12" s="16" t="s">
        <v>82</v>
      </c>
      <c r="C12" s="17" t="s">
        <v>86</v>
      </c>
      <c r="E12" s="24" t="s">
        <v>77</v>
      </c>
      <c r="G12" s="17" t="s">
        <v>87</v>
      </c>
      <c r="I12" s="17" t="s">
        <v>34</v>
      </c>
      <c r="K12" s="17">
        <v>2724803221</v>
      </c>
      <c r="M12" s="17">
        <v>5274512</v>
      </c>
      <c r="O12" s="17">
        <v>2701208192</v>
      </c>
      <c r="Q12" s="17">
        <v>28869541</v>
      </c>
      <c r="S12" s="18">
        <v>2.0624489761990033E-6</v>
      </c>
    </row>
    <row r="13" spans="1:19" x14ac:dyDescent="0.45">
      <c r="A13" s="16" t="s">
        <v>88</v>
      </c>
      <c r="C13" s="17" t="s">
        <v>89</v>
      </c>
      <c r="E13" s="24" t="s">
        <v>77</v>
      </c>
      <c r="G13" s="17" t="s">
        <v>90</v>
      </c>
      <c r="I13" s="17" t="s">
        <v>34</v>
      </c>
      <c r="K13" s="17">
        <v>1960000</v>
      </c>
      <c r="M13" s="17">
        <v>781004941090</v>
      </c>
      <c r="O13" s="17">
        <v>780296282863</v>
      </c>
      <c r="Q13" s="17">
        <v>710618227</v>
      </c>
      <c r="S13" s="18">
        <v>5.0766786861782838E-5</v>
      </c>
    </row>
    <row r="14" spans="1:19" x14ac:dyDescent="0.45">
      <c r="A14" s="16" t="s">
        <v>88</v>
      </c>
      <c r="C14" s="17" t="s">
        <v>91</v>
      </c>
      <c r="E14" s="24" t="s">
        <v>92</v>
      </c>
      <c r="G14" s="17" t="s">
        <v>90</v>
      </c>
      <c r="I14" s="17" t="s">
        <v>93</v>
      </c>
      <c r="K14" s="17">
        <v>500000000000</v>
      </c>
      <c r="M14" s="17">
        <v>0</v>
      </c>
      <c r="O14" s="17">
        <v>284500000000</v>
      </c>
      <c r="Q14" s="17">
        <v>215500000000</v>
      </c>
      <c r="S14" s="18">
        <v>1.5395386936386875E-2</v>
      </c>
    </row>
    <row r="15" spans="1:19" x14ac:dyDescent="0.45">
      <c r="A15" s="16" t="s">
        <v>88</v>
      </c>
      <c r="C15" s="17" t="s">
        <v>94</v>
      </c>
      <c r="E15" s="24" t="s">
        <v>92</v>
      </c>
      <c r="G15" s="17" t="s">
        <v>90</v>
      </c>
      <c r="I15" s="17" t="s">
        <v>93</v>
      </c>
      <c r="K15" s="17">
        <v>200000000000</v>
      </c>
      <c r="M15" s="17">
        <v>0</v>
      </c>
      <c r="O15" s="17">
        <v>200000000000</v>
      </c>
      <c r="Q15" s="8">
        <v>0</v>
      </c>
      <c r="S15" s="18">
        <v>0</v>
      </c>
    </row>
    <row r="16" spans="1:19" x14ac:dyDescent="0.45">
      <c r="A16" s="16" t="s">
        <v>88</v>
      </c>
      <c r="C16" s="17" t="s">
        <v>95</v>
      </c>
      <c r="E16" s="24" t="s">
        <v>92</v>
      </c>
      <c r="G16" s="17" t="s">
        <v>90</v>
      </c>
      <c r="I16" s="17" t="s">
        <v>93</v>
      </c>
      <c r="K16" s="17">
        <v>200000000000</v>
      </c>
      <c r="M16" s="17">
        <v>0</v>
      </c>
      <c r="O16" s="17">
        <v>200000000000</v>
      </c>
      <c r="Q16" s="8">
        <v>0</v>
      </c>
      <c r="S16" s="18">
        <v>0</v>
      </c>
    </row>
    <row r="17" spans="1:19" x14ac:dyDescent="0.45">
      <c r="A17" s="16" t="s">
        <v>88</v>
      </c>
      <c r="C17" s="17" t="s">
        <v>96</v>
      </c>
      <c r="E17" s="24" t="s">
        <v>92</v>
      </c>
      <c r="G17" s="17" t="s">
        <v>90</v>
      </c>
      <c r="I17" s="17" t="s">
        <v>93</v>
      </c>
      <c r="K17" s="17">
        <v>80000000000</v>
      </c>
      <c r="M17" s="17">
        <v>0</v>
      </c>
      <c r="O17" s="17">
        <v>80000000000</v>
      </c>
      <c r="Q17" s="8">
        <v>0</v>
      </c>
      <c r="S17" s="18">
        <v>0</v>
      </c>
    </row>
    <row r="18" spans="1:19" ht="18.75" thickBot="1" x14ac:dyDescent="0.5">
      <c r="A18" s="19" t="s">
        <v>18</v>
      </c>
      <c r="K18" s="19">
        <f>SUM(K9:$K$17)</f>
        <v>1182169697193</v>
      </c>
      <c r="M18" s="19">
        <f>SUM(M9:$M$17)</f>
        <v>797855881523</v>
      </c>
      <c r="O18" s="19">
        <f>SUM(O9:$O$17)</f>
        <v>1762106402443</v>
      </c>
      <c r="Q18" s="19">
        <f>SUM(Q9:$Q$17)</f>
        <v>217919176273</v>
      </c>
      <c r="S18" s="20">
        <f>SUM(S9:$S$17)</f>
        <v>1.5568213640749572E-2</v>
      </c>
    </row>
    <row r="19" spans="1:19" ht="18.75" thickTop="1" x14ac:dyDescent="0.45">
      <c r="K19" s="21"/>
      <c r="M19" s="21"/>
      <c r="O19" s="21"/>
      <c r="Q19" s="21"/>
      <c r="S19" s="18"/>
    </row>
    <row r="20" spans="1:19" x14ac:dyDescent="0.45">
      <c r="S20" s="18"/>
    </row>
    <row r="21" spans="1:19" x14ac:dyDescent="0.45">
      <c r="S21" s="18"/>
    </row>
    <row r="22" spans="1:19" x14ac:dyDescent="0.45">
      <c r="S22" s="18"/>
    </row>
    <row r="23" spans="1:19" x14ac:dyDescent="0.45">
      <c r="S23" s="18"/>
    </row>
    <row r="24" spans="1:19" x14ac:dyDescent="0.45">
      <c r="S24" s="18"/>
    </row>
    <row r="25" spans="1:19" x14ac:dyDescent="0.45">
      <c r="S25" s="18"/>
    </row>
    <row r="26" spans="1:19" x14ac:dyDescent="0.45">
      <c r="S26" s="18"/>
    </row>
  </sheetData>
  <sheetProtection password="D87C" sheet="1" objects="1" scenarios="1" selectLockedCells="1" autoFilter="0" selectUnlockedCell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view="pageBreakPreview" zoomScaleNormal="100" zoomScaleSheetLayoutView="100" workbookViewId="0">
      <selection activeCell="C31" sqref="C31"/>
    </sheetView>
  </sheetViews>
  <sheetFormatPr defaultColWidth="9" defaultRowHeight="18" x14ac:dyDescent="0.45"/>
  <cols>
    <col min="1" max="1" width="49.75" style="2" customWidth="1"/>
    <col min="2" max="2" width="1.375" style="2" customWidth="1"/>
    <col min="3" max="3" width="11.375" style="2" customWidth="1"/>
    <col min="4" max="4" width="1.375" style="2" customWidth="1"/>
    <col min="5" max="5" width="21.25" style="2" customWidth="1"/>
    <col min="6" max="6" width="1.375" style="2" customWidth="1"/>
    <col min="7" max="7" width="11.375" style="2" customWidth="1"/>
    <col min="8" max="8" width="1.375" style="2" customWidth="1"/>
    <col min="9" max="9" width="11.375" style="2" customWidth="1"/>
    <col min="10" max="10" width="14.75" style="2" bestFit="1" customWidth="1"/>
    <col min="11" max="16384" width="9" style="2"/>
  </cols>
  <sheetData>
    <row r="1" spans="1:10" ht="20.100000000000001" customHeight="1" x14ac:dyDescent="0.45">
      <c r="A1" s="9" t="s">
        <v>0</v>
      </c>
      <c r="B1" s="1"/>
      <c r="C1" s="1"/>
      <c r="D1" s="1"/>
      <c r="E1" s="1"/>
      <c r="F1" s="1"/>
      <c r="G1" s="1"/>
      <c r="H1" s="1"/>
      <c r="I1" s="1"/>
    </row>
    <row r="2" spans="1:10" ht="20.100000000000001" customHeight="1" x14ac:dyDescent="0.45">
      <c r="A2" s="9" t="s">
        <v>97</v>
      </c>
      <c r="B2" s="1"/>
      <c r="C2" s="1"/>
      <c r="D2" s="1"/>
      <c r="E2" s="1"/>
      <c r="F2" s="1"/>
      <c r="G2" s="1"/>
      <c r="H2" s="1"/>
      <c r="I2" s="1"/>
    </row>
    <row r="3" spans="1:10" ht="20.100000000000001" customHeight="1" x14ac:dyDescent="0.45">
      <c r="A3" s="9" t="s">
        <v>2</v>
      </c>
      <c r="B3" s="1"/>
      <c r="C3" s="1"/>
      <c r="D3" s="1"/>
      <c r="E3" s="1"/>
      <c r="F3" s="1"/>
      <c r="G3" s="1"/>
      <c r="H3" s="1"/>
      <c r="I3" s="1"/>
    </row>
    <row r="5" spans="1:10" ht="19.5" x14ac:dyDescent="0.45">
      <c r="A5" s="10" t="s">
        <v>98</v>
      </c>
      <c r="B5" s="1"/>
      <c r="C5" s="1"/>
      <c r="D5" s="1"/>
      <c r="E5" s="1"/>
      <c r="F5" s="1"/>
      <c r="G5" s="1"/>
      <c r="H5" s="1"/>
      <c r="I5" s="1"/>
    </row>
    <row r="7" spans="1:10" ht="39" x14ac:dyDescent="0.45">
      <c r="A7" s="22" t="s">
        <v>99</v>
      </c>
      <c r="C7" s="22" t="s">
        <v>100</v>
      </c>
      <c r="E7" s="22" t="s">
        <v>72</v>
      </c>
      <c r="G7" s="23" t="s">
        <v>101</v>
      </c>
      <c r="I7" s="23" t="s">
        <v>102</v>
      </c>
    </row>
    <row r="8" spans="1:10" ht="19.5" x14ac:dyDescent="0.45">
      <c r="A8" s="30" t="s">
        <v>103</v>
      </c>
      <c r="C8" s="17" t="s">
        <v>104</v>
      </c>
      <c r="E8" s="17">
        <f>'12'!S10</f>
        <v>-2653794101349</v>
      </c>
      <c r="G8" s="18">
        <f>E8/$E$12</f>
        <v>1.0066457805466957</v>
      </c>
      <c r="I8" s="18">
        <v>-0.18958787489451945</v>
      </c>
      <c r="J8" s="7"/>
    </row>
    <row r="9" spans="1:10" ht="19.5" x14ac:dyDescent="0.45">
      <c r="A9" s="30" t="s">
        <v>105</v>
      </c>
      <c r="C9" s="17" t="s">
        <v>106</v>
      </c>
      <c r="E9" s="17">
        <f>'13'!Q17</f>
        <v>2135505319</v>
      </c>
      <c r="G9" s="18">
        <f t="shared" ref="G9:G11" si="0">E9/$E$12</f>
        <v>-8.1004679964192486E-4</v>
      </c>
      <c r="I9" s="18">
        <v>1.5256116329799205E-4</v>
      </c>
      <c r="J9" s="7"/>
    </row>
    <row r="10" spans="1:10" ht="19.5" x14ac:dyDescent="0.45">
      <c r="A10" s="30" t="s">
        <v>107</v>
      </c>
      <c r="C10" s="17" t="s">
        <v>108</v>
      </c>
      <c r="E10" s="17">
        <f>'14'!I16</f>
        <v>15384593165</v>
      </c>
      <c r="G10" s="18">
        <f t="shared" si="0"/>
        <v>-5.8357337470538433E-3</v>
      </c>
      <c r="I10" s="18">
        <v>1.0990801143112195E-3</v>
      </c>
      <c r="J10" s="7"/>
    </row>
    <row r="11" spans="1:10" ht="19.5" x14ac:dyDescent="0.45">
      <c r="A11" s="30" t="s">
        <v>109</v>
      </c>
      <c r="C11" s="17" t="s">
        <v>110</v>
      </c>
      <c r="E11" s="17">
        <v>0</v>
      </c>
      <c r="G11" s="18">
        <f t="shared" si="0"/>
        <v>0</v>
      </c>
      <c r="I11" s="18">
        <v>0</v>
      </c>
      <c r="J11" s="7"/>
    </row>
    <row r="12" spans="1:10" ht="20.25" thickBot="1" x14ac:dyDescent="0.5">
      <c r="A12" s="22" t="s">
        <v>18</v>
      </c>
      <c r="E12" s="19">
        <f>SUM(E8:$E$11)</f>
        <v>-2636274002865</v>
      </c>
      <c r="G12" s="20">
        <f>SUM(G8:$G$11)</f>
        <v>1</v>
      </c>
      <c r="I12" s="20">
        <v>-0.18833623361691024</v>
      </c>
    </row>
    <row r="13" spans="1:10" ht="18.75" thickTop="1" x14ac:dyDescent="0.45">
      <c r="E13" s="21"/>
      <c r="G13" s="21"/>
      <c r="I13" s="21"/>
    </row>
  </sheetData>
  <sheetProtection password="D87C" sheet="1" objects="1" scenarios="1" selectLockedCells="1" autoFilter="0" selectUnlockedCell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rightToLeft="1" view="pageBreakPreview" zoomScaleNormal="100" zoomScaleSheetLayoutView="100" workbookViewId="0">
      <selection activeCell="C31" sqref="C31"/>
    </sheetView>
  </sheetViews>
  <sheetFormatPr defaultColWidth="9" defaultRowHeight="18" x14ac:dyDescent="0.45"/>
  <cols>
    <col min="1" max="1" width="36.375" style="2" customWidth="1"/>
    <col min="2" max="2" width="1.375" style="2" customWidth="1"/>
    <col min="3" max="3" width="11.375" style="2" customWidth="1"/>
    <col min="4" max="4" width="1.375" style="2" customWidth="1"/>
    <col min="5" max="5" width="11.375" style="2" customWidth="1"/>
    <col min="6" max="6" width="1.375" style="2" customWidth="1"/>
    <col min="7" max="7" width="11.375" style="2" customWidth="1"/>
    <col min="8" max="8" width="1.375" style="2" customWidth="1"/>
    <col min="9" max="9" width="18.375" style="2" customWidth="1"/>
    <col min="10" max="10" width="1.375" style="2" customWidth="1"/>
    <col min="11" max="11" width="14.25" style="2" customWidth="1"/>
    <col min="12" max="12" width="1.375" style="2" customWidth="1"/>
    <col min="13" max="13" width="18.375" style="2" customWidth="1"/>
    <col min="14" max="14" width="1.375" style="2" customWidth="1"/>
    <col min="15" max="15" width="18.375" style="2" customWidth="1"/>
    <col min="16" max="16" width="1.375" style="2" customWidth="1"/>
    <col min="17" max="17" width="14.25" style="2" customWidth="1"/>
    <col min="18" max="18" width="1.375" style="2" customWidth="1"/>
    <col min="19" max="19" width="18.375" style="2" customWidth="1"/>
    <col min="20" max="16384" width="9" style="2"/>
  </cols>
  <sheetData>
    <row r="1" spans="1:19" ht="19.5" x14ac:dyDescent="0.45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9.5" x14ac:dyDescent="0.45">
      <c r="A2" s="9" t="s">
        <v>97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9.5" x14ac:dyDescent="0.45">
      <c r="A3" s="9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5" spans="1:19" ht="19.5" x14ac:dyDescent="0.45">
      <c r="A5" s="10" t="s">
        <v>114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7" spans="1:19" ht="19.5" x14ac:dyDescent="0.45">
      <c r="I7" s="11" t="s">
        <v>112</v>
      </c>
      <c r="J7" s="3"/>
      <c r="K7" s="3"/>
      <c r="L7" s="3"/>
      <c r="M7" s="3"/>
      <c r="O7" s="11" t="s">
        <v>7</v>
      </c>
      <c r="P7" s="3"/>
      <c r="Q7" s="3"/>
      <c r="R7" s="3"/>
      <c r="S7" s="3"/>
    </row>
    <row r="8" spans="1:19" ht="39" x14ac:dyDescent="0.45">
      <c r="A8" s="28" t="s">
        <v>99</v>
      </c>
      <c r="C8" s="23" t="s">
        <v>115</v>
      </c>
      <c r="E8" s="23" t="s">
        <v>26</v>
      </c>
      <c r="G8" s="23" t="s">
        <v>71</v>
      </c>
      <c r="I8" s="23" t="s">
        <v>116</v>
      </c>
      <c r="K8" s="23" t="s">
        <v>113</v>
      </c>
      <c r="M8" s="23" t="s">
        <v>117</v>
      </c>
      <c r="O8" s="23" t="s">
        <v>116</v>
      </c>
      <c r="Q8" s="23" t="s">
        <v>113</v>
      </c>
      <c r="S8" s="23" t="s">
        <v>117</v>
      </c>
    </row>
    <row r="9" spans="1:19" x14ac:dyDescent="0.45">
      <c r="A9" s="24" t="s">
        <v>35</v>
      </c>
      <c r="C9" s="17" t="s">
        <v>124</v>
      </c>
      <c r="E9" s="17" t="s">
        <v>37</v>
      </c>
      <c r="G9" s="17" t="s">
        <v>38</v>
      </c>
      <c r="I9" s="17">
        <v>80380433</v>
      </c>
      <c r="K9" s="17">
        <v>0</v>
      </c>
      <c r="M9" s="17">
        <v>80380433</v>
      </c>
      <c r="O9" s="17">
        <v>80380433</v>
      </c>
      <c r="Q9" s="17">
        <v>0</v>
      </c>
      <c r="S9" s="17">
        <v>80380433</v>
      </c>
    </row>
    <row r="10" spans="1:19" x14ac:dyDescent="0.45">
      <c r="A10" s="24" t="s">
        <v>39</v>
      </c>
      <c r="C10" s="17" t="s">
        <v>125</v>
      </c>
      <c r="E10" s="17" t="s">
        <v>41</v>
      </c>
      <c r="G10" s="17" t="s">
        <v>38</v>
      </c>
      <c r="I10" s="17">
        <v>320974811</v>
      </c>
      <c r="K10" s="17">
        <v>0</v>
      </c>
      <c r="M10" s="17">
        <v>320974811</v>
      </c>
      <c r="O10" s="17">
        <v>320974811</v>
      </c>
      <c r="Q10" s="17">
        <v>0</v>
      </c>
      <c r="S10" s="17">
        <v>320974811</v>
      </c>
    </row>
    <row r="11" spans="1:19" x14ac:dyDescent="0.45">
      <c r="A11" s="24" t="s">
        <v>42</v>
      </c>
      <c r="C11" s="17" t="s">
        <v>126</v>
      </c>
      <c r="E11" s="17" t="s">
        <v>44</v>
      </c>
      <c r="G11" s="17" t="s">
        <v>38</v>
      </c>
      <c r="I11" s="17">
        <v>27946128</v>
      </c>
      <c r="K11" s="17">
        <v>0</v>
      </c>
      <c r="M11" s="17">
        <v>27946128</v>
      </c>
      <c r="O11" s="17">
        <v>27946128</v>
      </c>
      <c r="Q11" s="17">
        <v>0</v>
      </c>
      <c r="S11" s="17">
        <v>27946128</v>
      </c>
    </row>
    <row r="12" spans="1:19" x14ac:dyDescent="0.45">
      <c r="A12" s="24" t="s">
        <v>45</v>
      </c>
      <c r="C12" s="17" t="s">
        <v>131</v>
      </c>
      <c r="E12" s="17" t="s">
        <v>48</v>
      </c>
      <c r="G12" s="17" t="s">
        <v>49</v>
      </c>
      <c r="I12" s="17">
        <v>240925017</v>
      </c>
      <c r="K12" s="17">
        <v>0</v>
      </c>
      <c r="M12" s="17">
        <v>240925017</v>
      </c>
      <c r="O12" s="17">
        <v>240925017</v>
      </c>
      <c r="Q12" s="17">
        <v>0</v>
      </c>
      <c r="S12" s="17">
        <v>240925017</v>
      </c>
    </row>
    <row r="13" spans="1:19" x14ac:dyDescent="0.45">
      <c r="A13" s="24" t="s">
        <v>50</v>
      </c>
      <c r="C13" s="17" t="s">
        <v>132</v>
      </c>
      <c r="E13" s="17" t="s">
        <v>52</v>
      </c>
      <c r="G13" s="17" t="s">
        <v>53</v>
      </c>
      <c r="I13" s="17">
        <v>72704882</v>
      </c>
      <c r="K13" s="17">
        <v>0</v>
      </c>
      <c r="M13" s="17">
        <v>72704882</v>
      </c>
      <c r="O13" s="17">
        <v>72704882</v>
      </c>
      <c r="Q13" s="17">
        <v>0</v>
      </c>
      <c r="S13" s="17">
        <v>72704882</v>
      </c>
    </row>
    <row r="14" spans="1:19" x14ac:dyDescent="0.45">
      <c r="A14" s="24" t="s">
        <v>54</v>
      </c>
      <c r="C14" s="17" t="s">
        <v>133</v>
      </c>
      <c r="E14" s="17" t="s">
        <v>57</v>
      </c>
      <c r="G14" s="17" t="s">
        <v>49</v>
      </c>
      <c r="I14" s="17">
        <v>41633433</v>
      </c>
      <c r="K14" s="17">
        <v>0</v>
      </c>
      <c r="M14" s="17">
        <v>41633433</v>
      </c>
      <c r="O14" s="17">
        <v>41633433</v>
      </c>
      <c r="Q14" s="17">
        <v>0</v>
      </c>
      <c r="S14" s="17">
        <v>41633433</v>
      </c>
    </row>
    <row r="15" spans="1:19" x14ac:dyDescent="0.45">
      <c r="A15" s="24" t="s">
        <v>58</v>
      </c>
      <c r="C15" s="17" t="s">
        <v>134</v>
      </c>
      <c r="E15" s="17" t="s">
        <v>60</v>
      </c>
      <c r="G15" s="17" t="s">
        <v>49</v>
      </c>
      <c r="I15" s="17">
        <v>289209309</v>
      </c>
      <c r="K15" s="17">
        <v>0</v>
      </c>
      <c r="M15" s="17">
        <v>289209309</v>
      </c>
      <c r="O15" s="17">
        <v>289209309</v>
      </c>
      <c r="Q15" s="17">
        <v>0</v>
      </c>
      <c r="S15" s="17">
        <v>289209309</v>
      </c>
    </row>
    <row r="16" spans="1:19" x14ac:dyDescent="0.45">
      <c r="A16" s="24" t="s">
        <v>61</v>
      </c>
      <c r="C16" s="17" t="s">
        <v>135</v>
      </c>
      <c r="E16" s="17" t="s">
        <v>63</v>
      </c>
      <c r="G16" s="17" t="s">
        <v>64</v>
      </c>
      <c r="I16" s="17">
        <v>333953128</v>
      </c>
      <c r="K16" s="17">
        <v>0</v>
      </c>
      <c r="M16" s="17">
        <v>333953128</v>
      </c>
      <c r="O16" s="17">
        <v>333953128</v>
      </c>
      <c r="Q16" s="17">
        <v>0</v>
      </c>
      <c r="S16" s="17">
        <v>333953128</v>
      </c>
    </row>
    <row r="17" spans="1:19" x14ac:dyDescent="0.45">
      <c r="A17" s="24" t="s">
        <v>118</v>
      </c>
      <c r="C17" s="17" t="s">
        <v>119</v>
      </c>
      <c r="E17" s="17" t="s">
        <v>120</v>
      </c>
      <c r="G17" s="17" t="s">
        <v>93</v>
      </c>
      <c r="I17" s="17">
        <v>8199178081</v>
      </c>
      <c r="K17" s="17">
        <v>-43936468</v>
      </c>
      <c r="M17" s="17">
        <v>8155241613</v>
      </c>
      <c r="O17" s="17">
        <v>8199178081</v>
      </c>
      <c r="Q17" s="17">
        <v>-449135</v>
      </c>
      <c r="S17" s="17">
        <v>8198728946</v>
      </c>
    </row>
    <row r="18" spans="1:19" x14ac:dyDescent="0.45">
      <c r="A18" s="24" t="s">
        <v>121</v>
      </c>
      <c r="C18" s="17" t="s">
        <v>119</v>
      </c>
      <c r="E18" s="17" t="s">
        <v>120</v>
      </c>
      <c r="G18" s="17" t="s">
        <v>93</v>
      </c>
      <c r="I18" s="17">
        <v>3024657534</v>
      </c>
      <c r="K18" s="17">
        <v>-17533754</v>
      </c>
      <c r="M18" s="17">
        <v>3007123780</v>
      </c>
      <c r="O18" s="17">
        <v>3024657534</v>
      </c>
      <c r="Q18" s="17">
        <v>-179654</v>
      </c>
      <c r="S18" s="17">
        <v>3024477880</v>
      </c>
    </row>
    <row r="19" spans="1:19" x14ac:dyDescent="0.45">
      <c r="A19" s="24" t="s">
        <v>122</v>
      </c>
      <c r="C19" s="17" t="s">
        <v>119</v>
      </c>
      <c r="E19" s="17" t="s">
        <v>120</v>
      </c>
      <c r="G19" s="17" t="s">
        <v>93</v>
      </c>
      <c r="I19" s="17">
        <v>2958904109</v>
      </c>
      <c r="K19" s="17">
        <v>-17533754</v>
      </c>
      <c r="M19" s="17">
        <v>2941370355</v>
      </c>
      <c r="O19" s="17">
        <v>2958904109</v>
      </c>
      <c r="Q19" s="17">
        <v>-179654</v>
      </c>
      <c r="S19" s="17">
        <v>2958724455</v>
      </c>
    </row>
    <row r="20" spans="1:19" x14ac:dyDescent="0.45">
      <c r="A20" s="24" t="s">
        <v>123</v>
      </c>
      <c r="C20" s="17" t="s">
        <v>119</v>
      </c>
      <c r="E20" s="17" t="s">
        <v>120</v>
      </c>
      <c r="G20" s="17" t="s">
        <v>93</v>
      </c>
      <c r="I20" s="17">
        <v>1183561644</v>
      </c>
      <c r="K20" s="17">
        <v>-7013502</v>
      </c>
      <c r="M20" s="17">
        <v>1176548142</v>
      </c>
      <c r="O20" s="17">
        <v>1183561644</v>
      </c>
      <c r="Q20" s="17">
        <v>-71862</v>
      </c>
      <c r="S20" s="17">
        <v>1183489782</v>
      </c>
    </row>
    <row r="21" spans="1:19" x14ac:dyDescent="0.45">
      <c r="A21" s="24" t="s">
        <v>127</v>
      </c>
      <c r="C21" s="17" t="s">
        <v>119</v>
      </c>
      <c r="E21" s="17" t="s">
        <v>128</v>
      </c>
      <c r="G21" s="17" t="s">
        <v>34</v>
      </c>
      <c r="I21" s="17">
        <v>13888004</v>
      </c>
      <c r="K21" s="17">
        <v>0</v>
      </c>
      <c r="M21" s="17">
        <v>13888004</v>
      </c>
      <c r="O21" s="17">
        <v>13888004</v>
      </c>
      <c r="Q21" s="17">
        <v>0</v>
      </c>
      <c r="S21" s="17">
        <v>13888004</v>
      </c>
    </row>
    <row r="22" spans="1:19" x14ac:dyDescent="0.45">
      <c r="A22" s="24" t="s">
        <v>129</v>
      </c>
      <c r="C22" s="17" t="s">
        <v>119</v>
      </c>
      <c r="E22" s="17" t="s">
        <v>128</v>
      </c>
      <c r="G22" s="17" t="s">
        <v>34</v>
      </c>
      <c r="I22" s="17">
        <v>9586</v>
      </c>
      <c r="K22" s="17">
        <v>0</v>
      </c>
      <c r="M22" s="17">
        <v>9586</v>
      </c>
      <c r="O22" s="17">
        <v>9586</v>
      </c>
      <c r="Q22" s="17">
        <v>0</v>
      </c>
      <c r="S22" s="17">
        <v>9586</v>
      </c>
    </row>
    <row r="23" spans="1:19" x14ac:dyDescent="0.45">
      <c r="A23" s="24" t="s">
        <v>130</v>
      </c>
      <c r="C23" s="17" t="s">
        <v>119</v>
      </c>
      <c r="E23" s="17" t="s">
        <v>128</v>
      </c>
      <c r="G23" s="17" t="s">
        <v>34</v>
      </c>
      <c r="I23" s="17">
        <v>5274512</v>
      </c>
      <c r="K23" s="17">
        <v>0</v>
      </c>
      <c r="M23" s="17">
        <v>5274512</v>
      </c>
      <c r="O23" s="17">
        <v>5274512</v>
      </c>
      <c r="Q23" s="17">
        <v>0</v>
      </c>
      <c r="S23" s="17">
        <v>5274512</v>
      </c>
    </row>
    <row r="24" spans="1:19" ht="18.75" thickBot="1" x14ac:dyDescent="0.5">
      <c r="A24" s="19" t="s">
        <v>18</v>
      </c>
      <c r="I24" s="19">
        <f>SUM(I9:I23)</f>
        <v>16793200611</v>
      </c>
      <c r="K24" s="19">
        <f>SUM(K9:K23)</f>
        <v>-86017478</v>
      </c>
      <c r="M24" s="19">
        <f>SUM(M9:M23)</f>
        <v>16707183133</v>
      </c>
      <c r="O24" s="19">
        <f>SUM(O9:O23)</f>
        <v>16793200611</v>
      </c>
      <c r="Q24" s="19">
        <f>SUM(Q9:Q23)</f>
        <v>-880305</v>
      </c>
      <c r="S24" s="19">
        <f>SUM(S9:S23)</f>
        <v>16792320306</v>
      </c>
    </row>
    <row r="25" spans="1:19" x14ac:dyDescent="0.45">
      <c r="I25" s="21"/>
      <c r="K25" s="21"/>
      <c r="M25" s="21"/>
      <c r="O25" s="21"/>
      <c r="Q25" s="21"/>
      <c r="S25" s="21"/>
    </row>
  </sheetData>
  <sheetProtection password="D87C" sheet="1" objects="1" scenarios="1" selectLockedCells="1" autoFilter="0" selectUnlockedCell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rightToLeft="1" view="pageBreakPreview" zoomScaleNormal="100" zoomScaleSheetLayoutView="100" workbookViewId="0">
      <selection activeCell="C31" sqref="C31"/>
    </sheetView>
  </sheetViews>
  <sheetFormatPr defaultColWidth="9" defaultRowHeight="18" x14ac:dyDescent="0.45"/>
  <cols>
    <col min="1" max="1" width="32.375" style="2" customWidth="1"/>
    <col min="2" max="2" width="1.375" style="2" customWidth="1"/>
    <col min="3" max="3" width="12.75" style="2" customWidth="1"/>
    <col min="4" max="4" width="1.375" style="2" customWidth="1"/>
    <col min="5" max="5" width="17" style="2" customWidth="1"/>
    <col min="6" max="6" width="1.375" style="2" customWidth="1"/>
    <col min="7" max="7" width="17" style="2" customWidth="1"/>
    <col min="8" max="8" width="1.375" style="2" customWidth="1"/>
    <col min="9" max="9" width="17" style="2" customWidth="1"/>
    <col min="10" max="10" width="1.375" style="2" customWidth="1"/>
    <col min="11" max="11" width="12.75" style="2" customWidth="1"/>
    <col min="12" max="12" width="1.375" style="2" customWidth="1"/>
    <col min="13" max="13" width="17" style="2" customWidth="1"/>
    <col min="14" max="14" width="1.375" style="2" customWidth="1"/>
    <col min="15" max="15" width="17" style="2" customWidth="1"/>
    <col min="16" max="16" width="1.375" style="2" customWidth="1"/>
    <col min="17" max="17" width="17" style="2" customWidth="1"/>
    <col min="18" max="16384" width="9" style="2"/>
  </cols>
  <sheetData>
    <row r="1" spans="1:17" ht="19.5" x14ac:dyDescent="0.45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5" x14ac:dyDescent="0.45">
      <c r="A2" s="9" t="s">
        <v>97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9.5" x14ac:dyDescent="0.45">
      <c r="A3" s="9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1:17" ht="19.5" x14ac:dyDescent="0.45">
      <c r="A5" s="10" t="s">
        <v>136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7" spans="1:17" ht="19.5" x14ac:dyDescent="0.45">
      <c r="C7" s="11" t="s">
        <v>112</v>
      </c>
      <c r="D7" s="3"/>
      <c r="E7" s="3"/>
      <c r="F7" s="3"/>
      <c r="G7" s="3"/>
      <c r="H7" s="3"/>
      <c r="I7" s="3"/>
      <c r="K7" s="11" t="s">
        <v>7</v>
      </c>
      <c r="L7" s="3"/>
      <c r="M7" s="3"/>
      <c r="N7" s="3"/>
      <c r="O7" s="3"/>
      <c r="P7" s="3"/>
      <c r="Q7" s="3"/>
    </row>
    <row r="8" spans="1:17" ht="39" x14ac:dyDescent="0.45">
      <c r="A8" s="28" t="s">
        <v>99</v>
      </c>
      <c r="C8" s="23" t="s">
        <v>9</v>
      </c>
      <c r="E8" s="23" t="s">
        <v>11</v>
      </c>
      <c r="G8" s="23" t="s">
        <v>137</v>
      </c>
      <c r="I8" s="23" t="s">
        <v>138</v>
      </c>
      <c r="K8" s="23" t="s">
        <v>9</v>
      </c>
      <c r="M8" s="23" t="s">
        <v>11</v>
      </c>
      <c r="O8" s="23" t="s">
        <v>137</v>
      </c>
      <c r="Q8" s="23" t="s">
        <v>138</v>
      </c>
    </row>
    <row r="9" spans="1:17" x14ac:dyDescent="0.45">
      <c r="A9" s="24" t="s">
        <v>35</v>
      </c>
      <c r="C9" s="17">
        <v>1800</v>
      </c>
      <c r="E9" s="17">
        <v>1757724726</v>
      </c>
      <c r="G9" s="17">
        <v>1937034081</v>
      </c>
      <c r="I9" s="17">
        <v>-179309355</v>
      </c>
      <c r="K9" s="17">
        <v>1800</v>
      </c>
      <c r="M9" s="17">
        <v>1757724726</v>
      </c>
      <c r="O9" s="17">
        <v>1937034081</v>
      </c>
      <c r="Q9" s="17">
        <v>-179309355</v>
      </c>
    </row>
    <row r="10" spans="1:17" x14ac:dyDescent="0.45">
      <c r="A10" s="24" t="s">
        <v>17</v>
      </c>
      <c r="C10" s="17">
        <v>1170523</v>
      </c>
      <c r="E10" s="17">
        <v>13294082238</v>
      </c>
      <c r="G10" s="17">
        <v>15753549884</v>
      </c>
      <c r="I10" s="17">
        <v>-2459467646</v>
      </c>
      <c r="K10" s="17">
        <v>1170523</v>
      </c>
      <c r="M10" s="17">
        <v>13294082238</v>
      </c>
      <c r="O10" s="17">
        <v>15753549884</v>
      </c>
      <c r="Q10" s="17">
        <v>-2459467646</v>
      </c>
    </row>
    <row r="11" spans="1:17" x14ac:dyDescent="0.45">
      <c r="A11" s="19" t="s">
        <v>18</v>
      </c>
      <c r="C11" s="19">
        <f>SUM(C9:$C$10)</f>
        <v>1172323</v>
      </c>
      <c r="E11" s="19">
        <f>SUM(E9:$E$10)</f>
        <v>15051806964</v>
      </c>
      <c r="G11" s="19">
        <f>SUM(G9:$G$10)</f>
        <v>17690583965</v>
      </c>
      <c r="I11" s="19">
        <f>SUM(I9:$I$10)</f>
        <v>-2638777001</v>
      </c>
      <c r="K11" s="19">
        <f>SUM(K9:$K$10)</f>
        <v>1172323</v>
      </c>
      <c r="M11" s="19">
        <f>SUM(M9:$M$10)</f>
        <v>15051806964</v>
      </c>
      <c r="O11" s="19">
        <f>SUM(O9:$O$10)</f>
        <v>17690583965</v>
      </c>
      <c r="Q11" s="19">
        <f>SUM(Q9:$Q$10)</f>
        <v>-2638777001</v>
      </c>
    </row>
    <row r="12" spans="1:17" x14ac:dyDescent="0.45">
      <c r="C12" s="21"/>
      <c r="E12" s="21"/>
      <c r="G12" s="21"/>
      <c r="I12" s="21"/>
      <c r="K12" s="21"/>
      <c r="M12" s="21"/>
      <c r="O12" s="21"/>
      <c r="Q12" s="21"/>
    </row>
    <row r="14" spans="1:17" x14ac:dyDescent="0.45">
      <c r="A14" s="29" t="s">
        <v>139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/>
    </row>
  </sheetData>
  <sheetProtection password="D87C" sheet="1" objects="1" scenarios="1" selectLockedCells="1" autoFilter="0" selectUnlockedCells="1"/>
  <mergeCells count="7">
    <mergeCell ref="A14:Q1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rightToLeft="1" view="pageBreakPreview" topLeftCell="A7" zoomScaleNormal="100" zoomScaleSheetLayoutView="100" workbookViewId="0">
      <selection activeCell="C31" sqref="C31"/>
    </sheetView>
  </sheetViews>
  <sheetFormatPr defaultColWidth="9" defaultRowHeight="18" x14ac:dyDescent="0.45"/>
  <cols>
    <col min="1" max="1" width="48.75" style="2" customWidth="1"/>
    <col min="2" max="2" width="1.375" style="2" customWidth="1"/>
    <col min="3" max="3" width="14.25" style="2" customWidth="1"/>
    <col min="4" max="4" width="1.375" style="2" customWidth="1"/>
    <col min="5" max="5" width="18.875" style="2" bestFit="1" customWidth="1"/>
    <col min="6" max="6" width="1.375" style="2" customWidth="1"/>
    <col min="7" max="7" width="18.875" style="2" bestFit="1" customWidth="1"/>
    <col min="8" max="8" width="1.375" style="2" customWidth="1"/>
    <col min="9" max="9" width="19" style="2" bestFit="1" customWidth="1"/>
    <col min="10" max="10" width="1.375" style="2" customWidth="1"/>
    <col min="11" max="11" width="14.25" style="2" customWidth="1"/>
    <col min="12" max="12" width="1.375" style="2" customWidth="1"/>
    <col min="13" max="13" width="18.875" style="2" bestFit="1" customWidth="1"/>
    <col min="14" max="14" width="1.375" style="2" customWidth="1"/>
    <col min="15" max="15" width="18.875" style="2" bestFit="1" customWidth="1"/>
    <col min="16" max="16" width="1.375" style="2" customWidth="1"/>
    <col min="17" max="17" width="19" style="2" bestFit="1" customWidth="1"/>
    <col min="18" max="18" width="9" style="2"/>
    <col min="19" max="19" width="13.875" style="2" bestFit="1" customWidth="1"/>
    <col min="20" max="16384" width="9" style="2"/>
  </cols>
  <sheetData>
    <row r="1" spans="1:17" ht="19.5" x14ac:dyDescent="0.45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5" x14ac:dyDescent="0.45">
      <c r="A2" s="9" t="s">
        <v>97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9.5" x14ac:dyDescent="0.45">
      <c r="A3" s="9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1:17" ht="19.5" x14ac:dyDescent="0.45">
      <c r="A5" s="10" t="s">
        <v>140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7" spans="1:17" ht="19.5" x14ac:dyDescent="0.45">
      <c r="C7" s="11" t="s">
        <v>112</v>
      </c>
      <c r="D7" s="3"/>
      <c r="E7" s="3"/>
      <c r="F7" s="3"/>
      <c r="G7" s="3"/>
      <c r="H7" s="3"/>
      <c r="I7" s="3"/>
      <c r="K7" s="11" t="s">
        <v>7</v>
      </c>
      <c r="L7" s="3"/>
      <c r="M7" s="3"/>
      <c r="N7" s="3"/>
      <c r="O7" s="3"/>
      <c r="P7" s="3"/>
      <c r="Q7" s="3"/>
    </row>
    <row r="8" spans="1:17" ht="39" x14ac:dyDescent="0.45">
      <c r="A8" s="28" t="s">
        <v>99</v>
      </c>
      <c r="C8" s="23" t="s">
        <v>9</v>
      </c>
      <c r="E8" s="23" t="s">
        <v>11</v>
      </c>
      <c r="G8" s="23" t="s">
        <v>137</v>
      </c>
      <c r="I8" s="23" t="s">
        <v>141</v>
      </c>
      <c r="K8" s="23" t="s">
        <v>9</v>
      </c>
      <c r="M8" s="23" t="s">
        <v>11</v>
      </c>
      <c r="O8" s="23" t="s">
        <v>137</v>
      </c>
      <c r="Q8" s="23" t="s">
        <v>141</v>
      </c>
    </row>
    <row r="9" spans="1:17" x14ac:dyDescent="0.45">
      <c r="A9" s="24" t="s">
        <v>29</v>
      </c>
      <c r="C9" s="17">
        <v>5220</v>
      </c>
      <c r="E9" s="17">
        <v>22580996899</v>
      </c>
      <c r="G9" s="17">
        <v>22580996899</v>
      </c>
      <c r="I9" s="17">
        <v>0</v>
      </c>
      <c r="K9" s="17">
        <v>5220</v>
      </c>
      <c r="M9" s="17">
        <v>22580996899</v>
      </c>
      <c r="O9" s="17">
        <v>22580996899</v>
      </c>
      <c r="Q9" s="17">
        <v>0</v>
      </c>
    </row>
    <row r="10" spans="1:17" x14ac:dyDescent="0.45">
      <c r="A10" s="24" t="s">
        <v>35</v>
      </c>
      <c r="C10" s="17">
        <v>4300</v>
      </c>
      <c r="E10" s="17">
        <v>4236726145</v>
      </c>
      <c r="G10" s="17">
        <v>3803724650</v>
      </c>
      <c r="I10" s="17">
        <v>433001495</v>
      </c>
      <c r="K10" s="17">
        <v>4300</v>
      </c>
      <c r="M10" s="17">
        <v>4236726145</v>
      </c>
      <c r="O10" s="17">
        <v>3803724650</v>
      </c>
      <c r="Q10" s="17">
        <v>433001495</v>
      </c>
    </row>
    <row r="11" spans="1:17" x14ac:dyDescent="0.45">
      <c r="A11" s="24" t="s">
        <v>39</v>
      </c>
      <c r="C11" s="17">
        <v>24920</v>
      </c>
      <c r="E11" s="17">
        <v>23254695034</v>
      </c>
      <c r="G11" s="17">
        <v>22719303474</v>
      </c>
      <c r="I11" s="17">
        <v>535391560</v>
      </c>
      <c r="K11" s="17">
        <v>24920</v>
      </c>
      <c r="M11" s="17">
        <v>23254695034</v>
      </c>
      <c r="O11" s="17">
        <v>22719303474</v>
      </c>
      <c r="Q11" s="17">
        <v>535391560</v>
      </c>
    </row>
    <row r="12" spans="1:17" x14ac:dyDescent="0.45">
      <c r="A12" s="24" t="s">
        <v>42</v>
      </c>
      <c r="C12" s="17">
        <v>2100</v>
      </c>
      <c r="E12" s="17">
        <v>2140447050</v>
      </c>
      <c r="G12" s="17">
        <v>2140447050</v>
      </c>
      <c r="I12" s="17">
        <v>0</v>
      </c>
      <c r="K12" s="17">
        <v>2100</v>
      </c>
      <c r="M12" s="17">
        <v>2140447050</v>
      </c>
      <c r="O12" s="17">
        <v>2140447050</v>
      </c>
      <c r="Q12" s="17">
        <v>0</v>
      </c>
    </row>
    <row r="13" spans="1:17" x14ac:dyDescent="0.45">
      <c r="A13" s="24" t="s">
        <v>45</v>
      </c>
      <c r="C13" s="17">
        <v>17000</v>
      </c>
      <c r="E13" s="17">
        <v>10617296875</v>
      </c>
      <c r="G13" s="17">
        <v>10617296875</v>
      </c>
      <c r="I13" s="17">
        <v>0</v>
      </c>
      <c r="K13" s="17">
        <v>17000</v>
      </c>
      <c r="M13" s="17">
        <v>10617296875</v>
      </c>
      <c r="O13" s="17">
        <v>10617296875</v>
      </c>
      <c r="Q13" s="17">
        <v>0</v>
      </c>
    </row>
    <row r="14" spans="1:17" x14ac:dyDescent="0.45">
      <c r="A14" s="24" t="s">
        <v>50</v>
      </c>
      <c r="C14" s="17">
        <v>4800</v>
      </c>
      <c r="E14" s="17">
        <v>4748554800</v>
      </c>
      <c r="G14" s="17">
        <v>4815706080</v>
      </c>
      <c r="I14" s="17">
        <v>-67151280</v>
      </c>
      <c r="K14" s="17">
        <v>4800</v>
      </c>
      <c r="M14" s="17">
        <v>4748554800</v>
      </c>
      <c r="O14" s="17">
        <v>4815706080</v>
      </c>
      <c r="Q14" s="17">
        <v>-67151280</v>
      </c>
    </row>
    <row r="15" spans="1:17" x14ac:dyDescent="0.45">
      <c r="A15" s="24" t="s">
        <v>54</v>
      </c>
      <c r="C15" s="17">
        <v>2810</v>
      </c>
      <c r="E15" s="17">
        <v>2695644240</v>
      </c>
      <c r="G15" s="17">
        <v>2695644240</v>
      </c>
      <c r="I15" s="17">
        <v>0</v>
      </c>
      <c r="K15" s="17">
        <v>2810</v>
      </c>
      <c r="M15" s="17">
        <v>2695644240</v>
      </c>
      <c r="O15" s="17">
        <v>2695644240</v>
      </c>
      <c r="Q15" s="17">
        <v>0</v>
      </c>
    </row>
    <row r="16" spans="1:17" x14ac:dyDescent="0.45">
      <c r="A16" s="24" t="s">
        <v>58</v>
      </c>
      <c r="C16" s="17">
        <v>19500</v>
      </c>
      <c r="E16" s="17">
        <v>19076659387</v>
      </c>
      <c r="G16" s="17">
        <v>19070813629</v>
      </c>
      <c r="I16" s="17">
        <v>5845758</v>
      </c>
      <c r="K16" s="17">
        <v>19500</v>
      </c>
      <c r="M16" s="17">
        <v>19076659387</v>
      </c>
      <c r="O16" s="17">
        <v>19070813629</v>
      </c>
      <c r="Q16" s="17">
        <v>5845758</v>
      </c>
    </row>
    <row r="17" spans="1:17" x14ac:dyDescent="0.45">
      <c r="A17" s="24" t="s">
        <v>61</v>
      </c>
      <c r="C17" s="17">
        <v>22500</v>
      </c>
      <c r="E17" s="17">
        <v>14839233750</v>
      </c>
      <c r="G17" s="17">
        <v>14839233750</v>
      </c>
      <c r="I17" s="17">
        <v>0</v>
      </c>
      <c r="K17" s="17">
        <v>22500</v>
      </c>
      <c r="M17" s="17">
        <v>14839233750</v>
      </c>
      <c r="O17" s="17">
        <v>14839233750</v>
      </c>
      <c r="Q17" s="17">
        <v>0</v>
      </c>
    </row>
    <row r="18" spans="1:17" x14ac:dyDescent="0.45">
      <c r="A18" s="24" t="s">
        <v>17</v>
      </c>
      <c r="C18" s="17">
        <v>1212977831</v>
      </c>
      <c r="E18" s="17">
        <v>13671991317330</v>
      </c>
      <c r="G18" s="17">
        <v>16323325951033</v>
      </c>
      <c r="I18" s="25">
        <v>-2651334633703</v>
      </c>
      <c r="K18" s="17">
        <v>1212977831</v>
      </c>
      <c r="M18" s="17">
        <v>13671991317330</v>
      </c>
      <c r="O18" s="17">
        <v>16323325951033</v>
      </c>
      <c r="Q18" s="17">
        <v>-2651334633703</v>
      </c>
    </row>
    <row r="19" spans="1:17" ht="18.75" thickBot="1" x14ac:dyDescent="0.5">
      <c r="A19" s="19" t="s">
        <v>18</v>
      </c>
      <c r="C19" s="19">
        <f>SUM(C9:$C$18)</f>
        <v>1213080981</v>
      </c>
      <c r="E19" s="19">
        <f>SUM(E9:$E$18)</f>
        <v>13776181571510</v>
      </c>
      <c r="G19" s="19">
        <f>SUM(G9:$G$18)</f>
        <v>16426609117680</v>
      </c>
      <c r="I19" s="19">
        <f>SUM(I9:$I$18)</f>
        <v>-2650427546170</v>
      </c>
      <c r="K19" s="19">
        <f>SUM(K9:$K$18)</f>
        <v>1213080981</v>
      </c>
      <c r="M19" s="19">
        <f>SUM(M9:$M$18)</f>
        <v>13776181571510</v>
      </c>
      <c r="O19" s="19">
        <f>SUM(O9:$O$18)</f>
        <v>16426609117680</v>
      </c>
      <c r="Q19" s="19">
        <f>SUM(Q9:$Q$18)</f>
        <v>-2650427546170</v>
      </c>
    </row>
    <row r="20" spans="1:17" ht="18.75" thickTop="1" x14ac:dyDescent="0.45">
      <c r="C20" s="21"/>
      <c r="E20" s="21"/>
      <c r="G20" s="21"/>
      <c r="I20" s="21"/>
      <c r="K20" s="21"/>
      <c r="M20" s="21"/>
      <c r="O20" s="21"/>
      <c r="Q20" s="21"/>
    </row>
    <row r="22" spans="1:17" x14ac:dyDescent="0.45">
      <c r="A22" s="29" t="s">
        <v>139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6"/>
    </row>
  </sheetData>
  <sheetProtection password="D87C" sheet="1" objects="1" scenarios="1" selectLockedCells="1" autoFilter="0" selectUnlockedCells="1"/>
  <mergeCells count="7">
    <mergeCell ref="A22:Q2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5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rightToLeft="1" view="pageBreakPreview" topLeftCell="A16" zoomScaleNormal="100" zoomScaleSheetLayoutView="100" workbookViewId="0">
      <selection activeCell="C31" sqref="C31"/>
    </sheetView>
  </sheetViews>
  <sheetFormatPr defaultColWidth="9" defaultRowHeight="18" x14ac:dyDescent="0.45"/>
  <cols>
    <col min="1" max="1" width="21.25" style="2" customWidth="1"/>
    <col min="2" max="2" width="1.375" style="2" customWidth="1"/>
    <col min="3" max="3" width="17" style="2" customWidth="1"/>
    <col min="4" max="4" width="1.375" style="2" customWidth="1"/>
    <col min="5" max="5" width="19" style="2" bestFit="1" customWidth="1"/>
    <col min="6" max="6" width="1.375" style="2" customWidth="1"/>
    <col min="7" max="7" width="17" style="2" customWidth="1"/>
    <col min="8" max="8" width="1.375" style="2" customWidth="1"/>
    <col min="9" max="9" width="19.125" style="2" bestFit="1" customWidth="1"/>
    <col min="10" max="10" width="1.375" style="2" customWidth="1"/>
    <col min="11" max="11" width="10.625" style="2" customWidth="1"/>
    <col min="12" max="12" width="1.375" style="2" customWidth="1"/>
    <col min="13" max="13" width="17" style="2" customWidth="1"/>
    <col min="14" max="14" width="1.375" style="2" customWidth="1"/>
    <col min="15" max="15" width="19" style="2" bestFit="1" customWidth="1"/>
    <col min="16" max="16" width="1.375" style="2" customWidth="1"/>
    <col min="17" max="17" width="17" style="2" customWidth="1"/>
    <col min="18" max="18" width="1.375" style="2" customWidth="1"/>
    <col min="19" max="19" width="19.125" style="2" bestFit="1" customWidth="1"/>
    <col min="20" max="20" width="1.375" style="2" customWidth="1"/>
    <col min="21" max="21" width="10.625" style="2" customWidth="1"/>
    <col min="22" max="16384" width="9" style="2"/>
  </cols>
  <sheetData>
    <row r="1" spans="1:21" ht="20.100000000000001" customHeight="1" x14ac:dyDescent="0.45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100000000000001" customHeight="1" x14ac:dyDescent="0.45">
      <c r="A2" s="9" t="s">
        <v>97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0.100000000000001" customHeight="1" x14ac:dyDescent="0.45">
      <c r="A3" s="9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9.5" x14ac:dyDescent="0.45">
      <c r="A5" s="10" t="s">
        <v>142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7" spans="1:21" ht="19.5" x14ac:dyDescent="0.45">
      <c r="C7" s="11" t="s">
        <v>112</v>
      </c>
      <c r="D7" s="3"/>
      <c r="E7" s="3"/>
      <c r="F7" s="3"/>
      <c r="G7" s="3"/>
      <c r="H7" s="3"/>
      <c r="I7" s="3"/>
      <c r="J7" s="3"/>
      <c r="K7" s="3"/>
      <c r="M7" s="11" t="s">
        <v>7</v>
      </c>
      <c r="N7" s="3"/>
      <c r="O7" s="3"/>
      <c r="P7" s="3"/>
      <c r="Q7" s="3"/>
      <c r="R7" s="3"/>
      <c r="S7" s="3"/>
      <c r="T7" s="3"/>
      <c r="U7" s="3"/>
    </row>
    <row r="8" spans="1:21" ht="39" x14ac:dyDescent="0.45">
      <c r="A8" s="22" t="s">
        <v>143</v>
      </c>
      <c r="C8" s="23" t="s">
        <v>111</v>
      </c>
      <c r="E8" s="23" t="s">
        <v>144</v>
      </c>
      <c r="G8" s="23" t="s">
        <v>145</v>
      </c>
      <c r="I8" s="23" t="s">
        <v>146</v>
      </c>
      <c r="K8" s="23" t="s">
        <v>147</v>
      </c>
      <c r="M8" s="23" t="s">
        <v>111</v>
      </c>
      <c r="O8" s="23" t="s">
        <v>144</v>
      </c>
      <c r="Q8" s="23" t="s">
        <v>145</v>
      </c>
      <c r="S8" s="23" t="s">
        <v>146</v>
      </c>
      <c r="U8" s="23" t="s">
        <v>147</v>
      </c>
    </row>
    <row r="9" spans="1:21" x14ac:dyDescent="0.45">
      <c r="A9" s="24" t="s">
        <v>17</v>
      </c>
      <c r="C9" s="17">
        <v>0</v>
      </c>
      <c r="E9" s="17">
        <v>-2651334633703</v>
      </c>
      <c r="G9" s="17">
        <v>-2459467646</v>
      </c>
      <c r="I9" s="17">
        <v>-2653794101349</v>
      </c>
      <c r="K9" s="18">
        <v>1</v>
      </c>
      <c r="M9" s="17">
        <v>0</v>
      </c>
      <c r="O9" s="17">
        <v>-2651334633703</v>
      </c>
      <c r="Q9" s="17">
        <v>-2459467646</v>
      </c>
      <c r="S9" s="25">
        <v>-2653794101349</v>
      </c>
      <c r="T9" s="4"/>
      <c r="U9" s="26">
        <f>S9/'7'!E12</f>
        <v>1.0066457805466957</v>
      </c>
    </row>
    <row r="10" spans="1:21" ht="18.75" thickBot="1" x14ac:dyDescent="0.5">
      <c r="A10" s="19" t="s">
        <v>18</v>
      </c>
      <c r="C10" s="19">
        <f>SUM(C9:$C$9)</f>
        <v>0</v>
      </c>
      <c r="E10" s="19">
        <f>SUM(E9:$E$9)</f>
        <v>-2651334633703</v>
      </c>
      <c r="G10" s="19">
        <f>SUM(G9:$G$9)</f>
        <v>-2459467646</v>
      </c>
      <c r="I10" s="19">
        <f>SUM(I9:$I$9)</f>
        <v>-2653794101349</v>
      </c>
      <c r="K10" s="20">
        <f>SUM(K9)</f>
        <v>1</v>
      </c>
      <c r="M10" s="19">
        <f>SUM(M9:$M$9)</f>
        <v>0</v>
      </c>
      <c r="O10" s="19">
        <f>SUM(O9:$O$9)</f>
        <v>-2651334633703</v>
      </c>
      <c r="Q10" s="19">
        <f>SUM(Q9:$Q$9)</f>
        <v>-2459467646</v>
      </c>
      <c r="S10" s="19">
        <f>SUM(S9:$S$9)</f>
        <v>-2653794101349</v>
      </c>
      <c r="U10" s="27">
        <f>SUM(U9)</f>
        <v>1.0066457805466957</v>
      </c>
    </row>
    <row r="11" spans="1:21" ht="18.75" thickTop="1" x14ac:dyDescent="0.45">
      <c r="C11" s="21"/>
      <c r="E11" s="21"/>
      <c r="G11" s="21"/>
      <c r="I11" s="21"/>
      <c r="K11" s="21"/>
      <c r="M11" s="21"/>
      <c r="O11" s="21"/>
      <c r="Q11" s="21"/>
      <c r="S11" s="21"/>
      <c r="U11" s="21"/>
    </row>
  </sheetData>
  <sheetProtection password="D87C" sheet="1" objects="1" scenarios="1" selectLockedCells="1" autoFilter="0" selectUnlockedCell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</vt:lpstr>
      <vt:lpstr>1</vt:lpstr>
      <vt:lpstr>3</vt:lpstr>
      <vt:lpstr>5</vt:lpstr>
      <vt:lpstr>7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Mehdi 2187. Nikpey</cp:lastModifiedBy>
  <dcterms:created xsi:type="dcterms:W3CDTF">2021-04-25T10:10:42Z</dcterms:created>
  <dcterms:modified xsi:type="dcterms:W3CDTF">2021-04-27T07:36:43Z</dcterms:modified>
</cp:coreProperties>
</file>