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289\Desktop\"/>
    </mc:Choice>
  </mc:AlternateContent>
  <bookViews>
    <workbookView xWindow="0" yWindow="0" windowWidth="28800" windowHeight="12030"/>
  </bookViews>
  <sheets>
    <sheet name="0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</sheets>
  <calcPr calcId="162913"/>
</workbook>
</file>

<file path=xl/calcChain.xml><?xml version="1.0" encoding="utf-8"?>
<calcChain xmlns="http://schemas.openxmlformats.org/spreadsheetml/2006/main">
  <c r="I8" i="8" l="1"/>
  <c r="I12" i="8" s="1"/>
  <c r="AI19" i="4"/>
  <c r="AI11" i="4"/>
  <c r="AI12" i="4"/>
  <c r="AI13" i="4"/>
  <c r="AI14" i="4"/>
  <c r="AI15" i="4"/>
  <c r="AI16" i="4"/>
  <c r="AI17" i="4"/>
  <c r="AI18" i="4"/>
  <c r="AI10" i="4"/>
  <c r="W11" i="2"/>
  <c r="I17" i="15"/>
  <c r="E17" i="15"/>
  <c r="G10" i="15" s="1"/>
  <c r="K16" i="15"/>
  <c r="K15" i="15"/>
  <c r="K14" i="15"/>
  <c r="K13" i="15"/>
  <c r="K12" i="15"/>
  <c r="K11" i="15"/>
  <c r="K10" i="15"/>
  <c r="K9" i="15"/>
  <c r="K17" i="15" s="1"/>
  <c r="Q18" i="14"/>
  <c r="O18" i="14"/>
  <c r="M18" i="14"/>
  <c r="K18" i="14"/>
  <c r="I18" i="14"/>
  <c r="E18" i="14"/>
  <c r="C18" i="14"/>
  <c r="U10" i="13"/>
  <c r="S10" i="13"/>
  <c r="Q10" i="13"/>
  <c r="O10" i="13"/>
  <c r="K10" i="13"/>
  <c r="I10" i="13"/>
  <c r="G10" i="13"/>
  <c r="E10" i="13"/>
  <c r="Q19" i="12"/>
  <c r="O19" i="12"/>
  <c r="M19" i="12"/>
  <c r="K19" i="12"/>
  <c r="I19" i="12"/>
  <c r="G19" i="12"/>
  <c r="E19" i="12"/>
  <c r="C19" i="12"/>
  <c r="Q11" i="11"/>
  <c r="O11" i="11"/>
  <c r="M11" i="11"/>
  <c r="K11" i="11"/>
  <c r="I11" i="11"/>
  <c r="G11" i="11"/>
  <c r="E11" i="11"/>
  <c r="C11" i="11"/>
  <c r="S25" i="10"/>
  <c r="Q25" i="10"/>
  <c r="O25" i="10"/>
  <c r="M25" i="10"/>
  <c r="K25" i="10"/>
  <c r="I25" i="10"/>
  <c r="E12" i="8"/>
  <c r="I11" i="8"/>
  <c r="G11" i="8"/>
  <c r="I10" i="8"/>
  <c r="G10" i="8"/>
  <c r="I9" i="8"/>
  <c r="G9" i="8"/>
  <c r="G8" i="8"/>
  <c r="G12" i="8" s="1"/>
  <c r="AC10" i="7"/>
  <c r="S16" i="6"/>
  <c r="Q16" i="6"/>
  <c r="O16" i="6"/>
  <c r="M16" i="6"/>
  <c r="K16" i="6"/>
  <c r="AG19" i="4"/>
  <c r="AE19" i="4"/>
  <c r="AC19" i="4"/>
  <c r="AA19" i="4"/>
  <c r="S19" i="4"/>
  <c r="Q19" i="4"/>
  <c r="O19" i="4"/>
  <c r="W12" i="2"/>
  <c r="U12" i="2"/>
  <c r="S12" i="2"/>
  <c r="Q12" i="2"/>
  <c r="O12" i="2"/>
  <c r="M12" i="2"/>
  <c r="L12" i="2"/>
  <c r="J12" i="2"/>
  <c r="I12" i="2"/>
  <c r="G12" i="2"/>
  <c r="E12" i="2"/>
  <c r="C12" i="2"/>
  <c r="G11" i="15" l="1"/>
  <c r="G12" i="15"/>
  <c r="G9" i="15"/>
  <c r="G13" i="15"/>
  <c r="G17" i="15" l="1"/>
</calcChain>
</file>

<file path=xl/sharedStrings.xml><?xml version="1.0" encoding="utf-8"?>
<sst xmlns="http://schemas.openxmlformats.org/spreadsheetml/2006/main" count="635" uniqueCount="185">
  <si>
    <t>‫بازارگردانی صنعت مس</t>
  </si>
  <si>
    <t>‫صورت وضعیت پورتفوی</t>
  </si>
  <si>
    <t>‫برای ماه منتهی به 1400/04/31</t>
  </si>
  <si>
    <t>‫1- سرمایه گذاری ها</t>
  </si>
  <si>
    <t>‫1-1- سرمایه گذاری در سهام و حق تقدم سهام</t>
  </si>
  <si>
    <t>‫1400/03/31</t>
  </si>
  <si>
    <t>‫تغییرات طی دوره</t>
  </si>
  <si>
    <t>‫1400/04/31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</si>
  <si>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</si>
  <si>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</si>
  <si>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</si>
  <si>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</si>
  <si>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</si>
  <si>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</si>
  <si>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</si>
  <si>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</si>
  <si>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</si>
  <si>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‫ملي مس</t>
  </si>
  <si>
    <t>‫جمع</t>
  </si>
  <si>
    <t>‫اطلاعات آماری مرتبط با اوراق اختیار فروش تبعی خریداری شده توسط صندوق سرمایه گذاری: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</si>
  <si>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</si>
  <si>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</si>
  <si>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</si>
  <si>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</si>
  <si>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</si>
  <si>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</si>
  <si>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</si>
  <si>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</si>
  <si>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</si>
  <si>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</si>
  <si>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</si>
  <si>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</si>
  <si>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</si>
  <si>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</si>
  <si>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‫اوراق سلف شمش فولاد كاوه كيش</t>
  </si>
  <si>
    <t>‫بلی</t>
  </si>
  <si>
    <t>‫بورس</t>
  </si>
  <si>
    <t>‫1398/06/12</t>
  </si>
  <si>
    <t>‫1400/06/12</t>
  </si>
  <si>
    <t>‫صكوك اجاره خليج فارس- 3ماهه16%</t>
  </si>
  <si>
    <t>‫1397/12/22</t>
  </si>
  <si>
    <t>‫1400/12/22</t>
  </si>
  <si>
    <t>‫16</t>
  </si>
  <si>
    <t>‫صكوك اجاره پارسيان-6ماهه16%</t>
  </si>
  <si>
    <t>‫1399/06/10</t>
  </si>
  <si>
    <t>‫1403/06/10</t>
  </si>
  <si>
    <t>‫صكوك مرابحه سايپا412-3ماهه 16%</t>
  </si>
  <si>
    <t>‫1397/12/20</t>
  </si>
  <si>
    <t>‫1401/12/20</t>
  </si>
  <si>
    <t>‫مرابحه عام دولت2-ش.خ تمدن0212</t>
  </si>
  <si>
    <t>‫فرابورس</t>
  </si>
  <si>
    <t>‫1398/12/25</t>
  </si>
  <si>
    <t>‫1402/12/25</t>
  </si>
  <si>
    <t>‫18</t>
  </si>
  <si>
    <t>‫مرابحه گندم2-واجدشرايط خاص1400</t>
  </si>
  <si>
    <t>‫1396/08/20</t>
  </si>
  <si>
    <t>‫1400/08/20</t>
  </si>
  <si>
    <t>‫17</t>
  </si>
  <si>
    <t>‫مشاركت ش اصفهان112-3ماهه18%</t>
  </si>
  <si>
    <t>‫خیر</t>
  </si>
  <si>
    <t>‫1397/12/28</t>
  </si>
  <si>
    <t>‫1401/12/28</t>
  </si>
  <si>
    <t>‫مشاركت شهرداري كرج-3ماهه18%</t>
  </si>
  <si>
    <t>‫1397/12/27</t>
  </si>
  <si>
    <t>‫1401/12/27</t>
  </si>
  <si>
    <t>‫منفعت دولت8-ش.خاص تمدن0205</t>
  </si>
  <si>
    <t>‫1398/11/05</t>
  </si>
  <si>
    <t>‫1402/05/05</t>
  </si>
  <si>
    <t>‫17.9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</si>
  <si>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</si>
  <si>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</si>
  <si>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</si>
  <si>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</si>
  <si>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</si>
  <si>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</si>
  <si>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</si>
  <si>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</si>
  <si>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</si>
  <si>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</si>
  <si>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</si>
  <si>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</si>
  <si>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</si>
  <si>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</si>
  <si>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</si>
  <si>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</si>
  <si>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</si>
  <si>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</si>
  <si>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تجارت</t>
  </si>
  <si>
    <t>‫104456340</t>
  </si>
  <si>
    <t>‫کوتاه مدت</t>
  </si>
  <si>
    <t>‫1398/07/01</t>
  </si>
  <si>
    <t>‫سپرده بانکی نزد بانک توسعه صادرات</t>
  </si>
  <si>
    <t>‫0200051451001</t>
  </si>
  <si>
    <t>‫1400/02/25</t>
  </si>
  <si>
    <t>‫سپرده بانکی نزد بانک سپه</t>
  </si>
  <si>
    <t>‫1182305748704</t>
  </si>
  <si>
    <t>‫1398/10/25</t>
  </si>
  <si>
    <t>‫سپرده بانکی نزد بانک شهر</t>
  </si>
  <si>
    <t>‫10020213</t>
  </si>
  <si>
    <t>‫جاري</t>
  </si>
  <si>
    <t>‫1396/06/01</t>
  </si>
  <si>
    <t>‫70020217</t>
  </si>
  <si>
    <t>‫1395/05/11</t>
  </si>
  <si>
    <t>‫سپرده بانکی نزد بانک پاسارگاد</t>
  </si>
  <si>
    <t>‫3088100146819221</t>
  </si>
  <si>
    <t>‫1399/12/28</t>
  </si>
  <si>
    <t>‫3089012146819221</t>
  </si>
  <si>
    <t>‫بلند مدت</t>
  </si>
  <si>
    <t>‫20</t>
  </si>
  <si>
    <t>‫4-1- سرمایه گذاری در گواهی سپرده بانکی</t>
  </si>
  <si>
    <t>‫گواهی سپرده بانکی</t>
  </si>
  <si>
    <t>‫نرخ شکست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</si>
  <si>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</si>
  <si>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</si>
  <si>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</si>
  <si>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</si>
  <si>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</si>
  <si>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</si>
  <si>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</si>
  <si>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</si>
  <si>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</si>
  <si>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</si>
  <si>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</si>
  <si>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</si>
  <si>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</si>
  <si>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</si>
  <si>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</si>
  <si>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</si>
  <si>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</si>
  <si>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</si>
  <si>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</si>
  <si>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</si>
  <si>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</si>
  <si>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</si>
  <si>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</si>
  <si>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</si>
  <si>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</si>
  <si>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</si>
  <si>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</si>
  <si>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‫بلند مدت-3089012146819221-پاسارگاد</t>
  </si>
  <si>
    <t>‫1400/04/01</t>
  </si>
  <si>
    <t>‫1400/12/28</t>
  </si>
  <si>
    <t>‫1400/06/22</t>
  </si>
  <si>
    <t>‫1400/06/10</t>
  </si>
  <si>
    <t>‫1400/06/20</t>
  </si>
  <si>
    <t>‫كوتاه مدت-104456340-تجارت</t>
  </si>
  <si>
    <t>‫كوتاه مدت-1182305748704-سپه</t>
  </si>
  <si>
    <t>‫كوتاه مدت-3088100146819221-پاسارگاد</t>
  </si>
  <si>
    <t>‫كوتاه مدت-70020217-شهر</t>
  </si>
  <si>
    <t>‫1400/06/25</t>
  </si>
  <si>
    <t>‫1400/06/28</t>
  </si>
  <si>
    <t>‫1400/06/27</t>
  </si>
  <si>
    <t>‫1400/05/05</t>
  </si>
  <si>
    <t>‫بلند مدت-3089012146819222-پاسارگاد</t>
  </si>
  <si>
    <t>‫بلند مدت-3089012146819223-پاسارگاد</t>
  </si>
  <si>
    <t>‫بلند مدت-3089012146819224-پاسارگاد</t>
  </si>
  <si>
    <t>‫سود(زیان) حاصل از فروش اوراق بهادار</t>
  </si>
  <si>
    <t>‫ارزش دفتری</t>
  </si>
  <si>
    <t>‫سود و زیان ناشی از فروش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</si>
  <si>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</si>
  <si>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</si>
  <si>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</si>
  <si>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</si>
  <si>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</si>
  <si>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</si>
  <si>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</si>
  <si>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</si>
  <si>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</si>
  <si>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</si>
  <si>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</si>
  <si>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</si>
  <si>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</si>
  <si>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</si>
  <si>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</si>
  <si>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</si>
  <si>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بلند مدت - پاسارگاد</t>
  </si>
  <si>
    <t>‫سپرده بانکی کوتاه مدت - تجارت</t>
  </si>
  <si>
    <t>‫سپرده بانکی کوتاه مدت - سپه</t>
  </si>
  <si>
    <t>‫سپرده بانکی کوتاه مدت - شهر</t>
  </si>
  <si>
    <t>‫سپرده بانکی کوتاه مدت - پاسارگاد</t>
  </si>
  <si>
    <t>‫3089012146819222</t>
  </si>
  <si>
    <t>‫3089012146819223</t>
  </si>
  <si>
    <t>‫3089012146819224</t>
  </si>
  <si>
    <t>‫4-2- سایر درآمدها:</t>
  </si>
  <si>
    <t>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</si>
</sst>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6"/>
      <name val="B Zar"/>
      <charset val="178"/>
    </font>
    <font>
      <sz val="11"/>
      <color indexed="8"/>
      <name val="B Zar"/>
      <charset val="178"/>
    </font>
    <font>
      <b/>
      <sz val="12"/>
      <name val="B Zar"/>
      <charset val="178"/>
    </font>
    <font>
      <sz val="12"/>
      <name val="B Zar"/>
      <charset val="178"/>
    </font>
    <font>
      <b/>
      <u/>
      <sz val="12"/>
      <name val="B Zar"/>
      <charset val="178"/>
    </font>
    <font>
      <sz val="12"/>
      <color indexed="8"/>
      <name val="B Zar"/>
      <charset val="178"/>
    </font>
    <font>
      <sz val="12"/>
      <color indexed="8"/>
      <name val="B Nazanin"/>
      <charset val="178"/>
    </font>
    <font>
      <sz val="11"/>
      <color indexed="8"/>
      <name val="B Nazanin"/>
      <charset val="178"/>
    </font>
    <font>
      <sz val="12"/>
      <name val="B Nazanin"/>
      <charset val="178"/>
    </font>
    <font>
      <sz val="11"/>
      <name val="B Nazanin"/>
      <charset val="178"/>
    </font>
    <font>
      <b/>
      <u/>
      <sz val="12"/>
      <name val="B Nazanin"/>
      <charset val="178"/>
    </font>
    <font>
      <b/>
      <sz val="12"/>
      <name val="B Nazanin"/>
      <charset val="178"/>
    </font>
    <font>
      <b/>
      <u/>
      <sz val="11"/>
      <name val="B Nazanin"/>
      <charset val="178"/>
    </font>
    <font>
      <b/>
      <sz val="11"/>
      <name val="B Nazanin"/>
      <charset val="178"/>
    </font>
    <font>
      <b/>
      <u/>
      <sz val="16"/>
      <name val="B Nazanin"/>
      <charset val="178"/>
    </font>
    <font>
      <b/>
      <u/>
      <sz val="11"/>
      <name val="B Zar"/>
      <charset val="178"/>
    </font>
    <font>
      <b/>
      <sz val="11"/>
      <name val="B Zar"/>
      <charset val="178"/>
    </font>
    <font>
      <sz val="11"/>
      <name val="B Zar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/>
    <xf numFmtId="37" fontId="5" fillId="0" borderId="0" xfId="0" applyNumberFormat="1" applyFont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37" fontId="5" fillId="0" borderId="3" xfId="0" applyNumberFormat="1" applyFont="1" applyBorder="1" applyAlignment="1">
      <alignment horizontal="center" vertical="center"/>
    </xf>
    <xf numFmtId="10" fontId="5" fillId="0" borderId="3" xfId="0" applyNumberFormat="1" applyFont="1" applyBorder="1" applyAlignment="1">
      <alignment horizontal="center" vertical="center"/>
    </xf>
    <xf numFmtId="37" fontId="5" fillId="0" borderId="4" xfId="0" applyNumberFormat="1" applyFont="1" applyBorder="1" applyAlignment="1">
      <alignment horizontal="center" vertical="center"/>
    </xf>
    <xf numFmtId="0" fontId="7" fillId="0" borderId="0" xfId="0" applyFont="1"/>
    <xf numFmtId="37" fontId="4" fillId="0" borderId="1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 wrapText="1"/>
    </xf>
    <xf numFmtId="37" fontId="5" fillId="0" borderId="0" xfId="0" applyNumberFormat="1" applyFont="1" applyAlignment="1">
      <alignment horizontal="center" vertical="center" wrapText="1"/>
    </xf>
    <xf numFmtId="0" fontId="3" fillId="0" borderId="0" xfId="0" applyFont="1"/>
    <xf numFmtId="0" fontId="8" fillId="0" borderId="0" xfId="0" applyFont="1"/>
    <xf numFmtId="0" fontId="9" fillId="0" borderId="0" xfId="0" applyFont="1"/>
    <xf numFmtId="37" fontId="10" fillId="0" borderId="4" xfId="0" applyNumberFormat="1" applyFont="1" applyBorder="1" applyAlignment="1">
      <alignment horizontal="center" vertical="center"/>
    </xf>
    <xf numFmtId="37" fontId="11" fillId="0" borderId="4" xfId="0" applyNumberFormat="1" applyFont="1" applyBorder="1" applyAlignment="1">
      <alignment horizontal="center" vertical="center"/>
    </xf>
    <xf numFmtId="37" fontId="10" fillId="0" borderId="0" xfId="0" applyNumberFormat="1" applyFont="1" applyAlignment="1">
      <alignment horizontal="center" vertical="center"/>
    </xf>
    <xf numFmtId="37" fontId="10" fillId="0" borderId="0" xfId="0" applyNumberFormat="1" applyFont="1" applyAlignment="1">
      <alignment horizontal="right" vertical="center" wrapText="1"/>
    </xf>
    <xf numFmtId="10" fontId="10" fillId="0" borderId="0" xfId="0" applyNumberFormat="1" applyFont="1" applyAlignment="1">
      <alignment horizontal="center" vertical="center"/>
    </xf>
    <xf numFmtId="37" fontId="10" fillId="0" borderId="3" xfId="0" applyNumberFormat="1" applyFont="1" applyBorder="1" applyAlignment="1">
      <alignment horizontal="center" vertical="center"/>
    </xf>
    <xf numFmtId="10" fontId="10" fillId="0" borderId="3" xfId="0" applyNumberFormat="1" applyFont="1" applyBorder="1" applyAlignment="1">
      <alignment horizontal="center" vertical="center"/>
    </xf>
    <xf numFmtId="37" fontId="11" fillId="0" borderId="0" xfId="0" applyNumberFormat="1" applyFont="1" applyAlignment="1">
      <alignment horizontal="center" vertical="center"/>
    </xf>
    <xf numFmtId="37" fontId="11" fillId="0" borderId="1" xfId="0" applyNumberFormat="1" applyFont="1" applyBorder="1" applyAlignment="1">
      <alignment horizontal="center" vertical="center"/>
    </xf>
    <xf numFmtId="37" fontId="11" fillId="0" borderId="0" xfId="0" applyNumberFormat="1" applyFont="1" applyAlignment="1">
      <alignment horizontal="right" vertical="center" wrapText="1"/>
    </xf>
    <xf numFmtId="10" fontId="11" fillId="0" borderId="0" xfId="0" applyNumberFormat="1" applyFont="1" applyAlignment="1">
      <alignment horizontal="center" vertical="center"/>
    </xf>
    <xf numFmtId="10" fontId="9" fillId="0" borderId="0" xfId="1" applyNumberFormat="1" applyFont="1"/>
    <xf numFmtId="37" fontId="11" fillId="0" borderId="3" xfId="0" applyNumberFormat="1" applyFont="1" applyBorder="1" applyAlignment="1">
      <alignment horizontal="center" vertical="center"/>
    </xf>
    <xf numFmtId="10" fontId="11" fillId="0" borderId="3" xfId="0" applyNumberFormat="1" applyFont="1" applyBorder="1" applyAlignment="1">
      <alignment horizontal="center" vertical="center"/>
    </xf>
    <xf numFmtId="37" fontId="13" fillId="0" borderId="1" xfId="0" applyNumberFormat="1" applyFont="1" applyBorder="1" applyAlignment="1">
      <alignment horizontal="center" vertical="center"/>
    </xf>
    <xf numFmtId="37" fontId="13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37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37" fontId="15" fillId="0" borderId="1" xfId="0" applyNumberFormat="1" applyFont="1" applyBorder="1" applyAlignment="1">
      <alignment horizontal="center" vertical="center"/>
    </xf>
    <xf numFmtId="3" fontId="9" fillId="0" borderId="0" xfId="0" applyNumberFormat="1" applyFont="1"/>
    <xf numFmtId="37" fontId="15" fillId="0" borderId="1" xfId="0" applyNumberFormat="1" applyFont="1" applyBorder="1" applyAlignment="1">
      <alignment horizontal="center" vertical="center" wrapText="1"/>
    </xf>
    <xf numFmtId="37" fontId="15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37" fontId="13" fillId="0" borderId="0" xfId="0" applyNumberFormat="1" applyFont="1" applyAlignment="1">
      <alignment horizontal="center" vertical="center"/>
    </xf>
    <xf numFmtId="37" fontId="15" fillId="0" borderId="0" xfId="0" applyNumberFormat="1" applyFont="1" applyAlignment="1">
      <alignment horizontal="center" vertical="center"/>
    </xf>
    <xf numFmtId="37" fontId="11" fillId="0" borderId="0" xfId="0" applyNumberFormat="1" applyFont="1" applyAlignment="1">
      <alignment horizontal="center" vertical="center" wrapText="1"/>
    </xf>
    <xf numFmtId="37" fontId="18" fillId="0" borderId="0" xfId="0" applyNumberFormat="1" applyFont="1" applyAlignment="1">
      <alignment horizontal="center" vertical="center"/>
    </xf>
    <xf numFmtId="37" fontId="18" fillId="0" borderId="1" xfId="0" applyNumberFormat="1" applyFont="1" applyBorder="1" applyAlignment="1">
      <alignment horizontal="center" vertical="center" wrapText="1"/>
    </xf>
    <xf numFmtId="37" fontId="19" fillId="0" borderId="0" xfId="0" applyNumberFormat="1" applyFont="1" applyAlignment="1">
      <alignment horizontal="center" vertical="center" wrapText="1"/>
    </xf>
    <xf numFmtId="37" fontId="19" fillId="0" borderId="0" xfId="0" applyNumberFormat="1" applyFont="1" applyAlignment="1">
      <alignment horizontal="center" vertical="center"/>
    </xf>
    <xf numFmtId="37" fontId="19" fillId="0" borderId="3" xfId="0" applyNumberFormat="1" applyFont="1" applyBorder="1" applyAlignment="1">
      <alignment horizontal="center" vertical="center"/>
    </xf>
    <xf numFmtId="37" fontId="19" fillId="0" borderId="4" xfId="0" applyNumberFormat="1" applyFont="1" applyBorder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0" fontId="7" fillId="0" borderId="0" xfId="0" applyFont="1"/>
    <xf numFmtId="37" fontId="15" fillId="0" borderId="1" xfId="0" applyNumberFormat="1" applyFont="1" applyBorder="1" applyAlignment="1">
      <alignment horizontal="center" vertical="center"/>
    </xf>
    <xf numFmtId="0" fontId="9" fillId="2" borderId="2" xfId="0" applyNumberFormat="1" applyFont="1" applyFill="1" applyBorder="1"/>
    <xf numFmtId="0" fontId="11" fillId="0" borderId="0" xfId="0" applyFont="1" applyAlignment="1">
      <alignment horizontal="center" vertical="center"/>
    </xf>
    <xf numFmtId="37" fontId="11" fillId="0" borderId="1" xfId="0" applyNumberFormat="1" applyFont="1" applyBorder="1" applyAlignment="1">
      <alignment horizontal="center" vertical="center"/>
    </xf>
    <xf numFmtId="0" fontId="9" fillId="0" borderId="0" xfId="0" applyFont="1"/>
    <xf numFmtId="37" fontId="11" fillId="0" borderId="0" xfId="0" applyNumberFormat="1" applyFont="1" applyAlignment="1">
      <alignment horizontal="center" vertical="center" wrapText="1"/>
    </xf>
    <xf numFmtId="37" fontId="14" fillId="0" borderId="0" xfId="0" applyNumberFormat="1" applyFont="1" applyAlignment="1">
      <alignment horizontal="center" vertical="center"/>
    </xf>
    <xf numFmtId="37" fontId="15" fillId="0" borderId="0" xfId="0" applyNumberFormat="1" applyFont="1" applyAlignment="1">
      <alignment horizontal="right" vertical="center"/>
    </xf>
    <xf numFmtId="37" fontId="16" fillId="0" borderId="0" xfId="0" applyNumberFormat="1" applyFont="1" applyAlignment="1">
      <alignment horizontal="center" vertical="center"/>
    </xf>
    <xf numFmtId="37" fontId="13" fillId="0" borderId="0" xfId="0" applyNumberFormat="1" applyFont="1" applyAlignment="1">
      <alignment horizontal="right" vertical="center"/>
    </xf>
    <xf numFmtId="37" fontId="13" fillId="0" borderId="1" xfId="0" applyNumberFormat="1" applyFont="1" applyBorder="1" applyAlignment="1">
      <alignment horizontal="center" vertical="center"/>
    </xf>
    <xf numFmtId="0" fontId="8" fillId="2" borderId="2" xfId="0" applyNumberFormat="1" applyFont="1" applyFill="1" applyBorder="1"/>
    <xf numFmtId="37" fontId="12" fillId="0" borderId="0" xfId="0" applyNumberFormat="1" applyFont="1" applyAlignment="1">
      <alignment horizontal="center" vertical="center"/>
    </xf>
    <xf numFmtId="0" fontId="8" fillId="0" borderId="0" xfId="0" applyFont="1"/>
    <xf numFmtId="37" fontId="10" fillId="0" borderId="5" xfId="0" applyNumberFormat="1" applyFont="1" applyBorder="1" applyAlignment="1">
      <alignment horizontal="center" vertical="center"/>
    </xf>
    <xf numFmtId="0" fontId="9" fillId="2" borderId="6" xfId="0" applyNumberFormat="1" applyFont="1" applyFill="1" applyBorder="1"/>
    <xf numFmtId="0" fontId="9" fillId="2" borderId="7" xfId="0" applyNumberFormat="1" applyFont="1" applyFill="1" applyBorder="1"/>
    <xf numFmtId="37" fontId="19" fillId="0" borderId="5" xfId="0" applyNumberFormat="1" applyFont="1" applyBorder="1" applyAlignment="1">
      <alignment horizontal="center" vertical="center"/>
    </xf>
    <xf numFmtId="0" fontId="3" fillId="2" borderId="6" xfId="0" applyNumberFormat="1" applyFont="1" applyFill="1" applyBorder="1"/>
    <xf numFmtId="0" fontId="3" fillId="2" borderId="7" xfId="0" applyNumberFormat="1" applyFont="1" applyFill="1" applyBorder="1"/>
    <xf numFmtId="37" fontId="17" fillId="0" borderId="0" xfId="0" applyNumberFormat="1" applyFont="1" applyAlignment="1">
      <alignment horizontal="center" vertical="center"/>
    </xf>
    <xf numFmtId="0" fontId="3" fillId="0" borderId="0" xfId="0" applyFont="1"/>
    <xf numFmtId="37" fontId="18" fillId="0" borderId="0" xfId="0" applyNumberFormat="1" applyFont="1" applyAlignment="1">
      <alignment horizontal="right" vertical="center"/>
    </xf>
    <xf numFmtId="37" fontId="18" fillId="0" borderId="1" xfId="0" applyNumberFormat="1" applyFont="1" applyBorder="1" applyAlignment="1">
      <alignment horizontal="center" vertical="center"/>
    </xf>
    <xf numFmtId="0" fontId="3" fillId="2" borderId="2" xfId="0" applyNumberFormat="1" applyFont="1" applyFill="1" applyBorder="1"/>
    <xf numFmtId="37" fontId="2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right" vertical="center"/>
    </xf>
    <xf numFmtId="37" fontId="4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166254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3092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2:J24"/>
  <sheetViews>
    <sheetView rightToLeft="1" tabSelected="1" view="pageBreakPreview" zoomScale="60" zoomScaleNormal="100" workbookViewId="0">
      <selection activeCell="C46" sqref="C46"/>
    </sheetView>
  </sheetViews>
  <sheetFormatPr defaultRowHeight="21" x14ac:dyDescent="0.6"/>
  <cols>
    <col min="1" max="16384" width="9.140625" style="7"/>
  </cols>
  <sheetData>
    <row r="22" spans="1:10" ht="39.950000000000003" customHeight="1" x14ac:dyDescent="0.6">
      <c r="A22" s="48" t="s">
        <v>0</v>
      </c>
      <c r="B22" s="49"/>
      <c r="C22" s="49"/>
      <c r="D22" s="49"/>
      <c r="E22" s="49"/>
      <c r="F22" s="49"/>
      <c r="G22" s="49"/>
      <c r="H22" s="49"/>
      <c r="I22" s="49"/>
      <c r="J22" s="49"/>
    </row>
    <row r="23" spans="1:10" ht="39.950000000000003" customHeight="1" x14ac:dyDescent="0.6">
      <c r="A23" s="48" t="s">
        <v>1</v>
      </c>
      <c r="B23" s="49"/>
      <c r="C23" s="49"/>
      <c r="D23" s="49"/>
      <c r="E23" s="49"/>
      <c r="F23" s="49"/>
      <c r="G23" s="49"/>
      <c r="H23" s="49"/>
      <c r="I23" s="49"/>
      <c r="J23" s="49"/>
    </row>
    <row r="24" spans="1:10" ht="39.950000000000003" customHeight="1" x14ac:dyDescent="0.6">
      <c r="A24" s="48" t="s">
        <v>2</v>
      </c>
      <c r="B24" s="49"/>
      <c r="C24" s="49"/>
      <c r="D24" s="49"/>
      <c r="E24" s="49"/>
      <c r="F24" s="49"/>
      <c r="G24" s="49"/>
      <c r="H24" s="49"/>
      <c r="I24" s="49"/>
      <c r="J24" s="49"/>
    </row>
  </sheetData>
  <sheetProtection algorithmName="SHA-512" hashValue="gPyfwFKY4/YhiUBNmXpFkIqng5PKjjORkKpOy/iyeIAwNqPr26AOxOYNL87LUux91OiKMjEEKcbmSDq6zg+Kzg==" saltValue="4J2z10VC+W5MkO/aNW6+GA==" spinCount="100000" sheet="1" objects="1" scenarios="1" selectLockedCells="1" autoFilter="0" selectUnlockedCells="1"/>
  <mergeCells count="3">
    <mergeCell ref="A22:J22"/>
    <mergeCell ref="A23:J23"/>
    <mergeCell ref="A24:J24"/>
  </mergeCells>
  <pageMargins left="0.7" right="0.7" top="0.75" bottom="0.75" header="0.3" footer="0.3"/>
  <pageSetup paperSize="9" scale="9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"/>
  <sheetViews>
    <sheetView rightToLeft="1" view="pageBreakPreview" zoomScale="60" zoomScaleNormal="100" workbookViewId="0">
      <selection activeCell="A22" sqref="A1:XFD1048576"/>
    </sheetView>
  </sheetViews>
  <sheetFormatPr defaultRowHeight="18" x14ac:dyDescent="0.45"/>
  <cols>
    <col min="1" max="1" width="33" style="13" customWidth="1"/>
    <col min="2" max="2" width="1.42578125" style="13" customWidth="1"/>
    <col min="3" max="3" width="11.42578125" style="13" customWidth="1"/>
    <col min="4" max="4" width="1.42578125" style="13" customWidth="1"/>
    <col min="5" max="5" width="11.42578125" style="13" customWidth="1"/>
    <col min="6" max="6" width="1.42578125" style="13" customWidth="1"/>
    <col min="7" max="7" width="11.42578125" style="13" customWidth="1"/>
    <col min="8" max="8" width="1.42578125" style="13" customWidth="1"/>
    <col min="9" max="9" width="18.42578125" style="13" customWidth="1"/>
    <col min="10" max="10" width="1.42578125" style="13" customWidth="1"/>
    <col min="11" max="11" width="14.140625" style="13" customWidth="1"/>
    <col min="12" max="12" width="1.42578125" style="13" customWidth="1"/>
    <col min="13" max="13" width="18.42578125" style="13" customWidth="1"/>
    <col min="14" max="14" width="1.42578125" style="13" customWidth="1"/>
    <col min="15" max="15" width="18.42578125" style="13" customWidth="1"/>
    <col min="16" max="16" width="1.42578125" style="13" customWidth="1"/>
    <col min="17" max="17" width="14.140625" style="13" customWidth="1"/>
    <col min="18" max="18" width="1.42578125" style="13" customWidth="1"/>
    <col min="19" max="19" width="18.42578125" style="13" customWidth="1"/>
    <col min="20" max="16384" width="9.140625" style="13"/>
  </cols>
  <sheetData>
    <row r="1" spans="1:19" ht="20.100000000000001" customHeight="1" x14ac:dyDescent="0.45">
      <c r="A1" s="56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</row>
    <row r="2" spans="1:19" ht="20.100000000000001" customHeight="1" x14ac:dyDescent="0.45">
      <c r="A2" s="56" t="s">
        <v>112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19" ht="20.100000000000001" customHeight="1" x14ac:dyDescent="0.45">
      <c r="A3" s="56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5" spans="1:19" ht="19.5" x14ac:dyDescent="0.45">
      <c r="A5" s="57" t="s">
        <v>135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</row>
    <row r="7" spans="1:19" ht="19.5" x14ac:dyDescent="0.45">
      <c r="I7" s="50" t="s">
        <v>128</v>
      </c>
      <c r="J7" s="51"/>
      <c r="K7" s="51"/>
      <c r="L7" s="51"/>
      <c r="M7" s="51"/>
      <c r="O7" s="50" t="s">
        <v>7</v>
      </c>
      <c r="P7" s="51"/>
      <c r="Q7" s="51"/>
      <c r="R7" s="51"/>
      <c r="S7" s="51"/>
    </row>
    <row r="8" spans="1:19" ht="39" x14ac:dyDescent="0.45">
      <c r="A8" s="40" t="s">
        <v>114</v>
      </c>
      <c r="C8" s="36" t="s">
        <v>136</v>
      </c>
      <c r="E8" s="36" t="s">
        <v>31</v>
      </c>
      <c r="G8" s="36" t="s">
        <v>83</v>
      </c>
      <c r="I8" s="36" t="s">
        <v>137</v>
      </c>
      <c r="K8" s="36" t="s">
        <v>133</v>
      </c>
      <c r="M8" s="36" t="s">
        <v>138</v>
      </c>
      <c r="O8" s="36" t="s">
        <v>137</v>
      </c>
      <c r="Q8" s="36" t="s">
        <v>133</v>
      </c>
      <c r="S8" s="36" t="s">
        <v>138</v>
      </c>
    </row>
    <row r="9" spans="1:19" ht="34.5" customHeight="1" x14ac:dyDescent="0.45">
      <c r="A9" s="41" t="s">
        <v>139</v>
      </c>
      <c r="C9" s="38" t="s">
        <v>140</v>
      </c>
      <c r="E9" s="38" t="s">
        <v>141</v>
      </c>
      <c r="G9" s="38" t="s">
        <v>108</v>
      </c>
      <c r="I9" s="21">
        <v>518082168</v>
      </c>
      <c r="K9" s="21">
        <v>-2802278</v>
      </c>
      <c r="M9" s="21">
        <v>515279890</v>
      </c>
      <c r="O9" s="21">
        <v>10285150620</v>
      </c>
      <c r="Q9" s="21">
        <v>-449135</v>
      </c>
      <c r="S9" s="21">
        <v>10284701485</v>
      </c>
    </row>
    <row r="10" spans="1:19" ht="24.75" customHeight="1" x14ac:dyDescent="0.45">
      <c r="A10" s="41" t="s">
        <v>39</v>
      </c>
      <c r="C10" s="38" t="s">
        <v>142</v>
      </c>
      <c r="E10" s="38" t="s">
        <v>41</v>
      </c>
      <c r="G10" s="38" t="s">
        <v>42</v>
      </c>
      <c r="I10" s="21">
        <v>53170634</v>
      </c>
      <c r="K10" s="21" t="s">
        <v>184</v>
      </c>
      <c r="M10" s="21">
        <v>53170634</v>
      </c>
      <c r="O10" s="21">
        <v>243633501</v>
      </c>
      <c r="Q10" s="21" t="s">
        <v>184</v>
      </c>
      <c r="S10" s="21">
        <v>243633501</v>
      </c>
    </row>
    <row r="11" spans="1:19" ht="24.75" customHeight="1" x14ac:dyDescent="0.45">
      <c r="A11" s="41" t="s">
        <v>43</v>
      </c>
      <c r="C11" s="38" t="s">
        <v>143</v>
      </c>
      <c r="E11" s="38" t="s">
        <v>45</v>
      </c>
      <c r="G11" s="38" t="s">
        <v>42</v>
      </c>
      <c r="I11" s="21">
        <v>348285567</v>
      </c>
      <c r="K11" s="21" t="s">
        <v>184</v>
      </c>
      <c r="M11" s="21">
        <v>348285567</v>
      </c>
      <c r="O11" s="21">
        <v>1338520755</v>
      </c>
      <c r="Q11" s="21" t="s">
        <v>184</v>
      </c>
      <c r="S11" s="21">
        <v>1338520755</v>
      </c>
    </row>
    <row r="12" spans="1:19" ht="25.5" customHeight="1" x14ac:dyDescent="0.45">
      <c r="A12" s="41" t="s">
        <v>46</v>
      </c>
      <c r="C12" s="38" t="s">
        <v>144</v>
      </c>
      <c r="E12" s="38" t="s">
        <v>48</v>
      </c>
      <c r="G12" s="38" t="s">
        <v>42</v>
      </c>
      <c r="I12" s="21">
        <v>27964077</v>
      </c>
      <c r="K12" s="21" t="s">
        <v>184</v>
      </c>
      <c r="M12" s="21">
        <v>27964077</v>
      </c>
      <c r="O12" s="21">
        <v>113311988</v>
      </c>
      <c r="Q12" s="21" t="s">
        <v>184</v>
      </c>
      <c r="S12" s="21">
        <v>113311988</v>
      </c>
    </row>
    <row r="13" spans="1:19" ht="25.5" customHeight="1" x14ac:dyDescent="0.45">
      <c r="A13" s="41" t="s">
        <v>145</v>
      </c>
      <c r="C13" s="38" t="s">
        <v>140</v>
      </c>
      <c r="E13" s="38" t="s">
        <v>184</v>
      </c>
      <c r="G13" s="38" t="s">
        <v>184</v>
      </c>
      <c r="I13" s="21">
        <v>6370</v>
      </c>
      <c r="K13" s="21" t="s">
        <v>184</v>
      </c>
      <c r="M13" s="21">
        <v>6370</v>
      </c>
      <c r="O13" s="21">
        <v>191839594</v>
      </c>
      <c r="Q13" s="21" t="s">
        <v>184</v>
      </c>
      <c r="S13" s="21">
        <v>191839594</v>
      </c>
    </row>
    <row r="14" spans="1:19" ht="27" customHeight="1" x14ac:dyDescent="0.45">
      <c r="A14" s="41" t="s">
        <v>146</v>
      </c>
      <c r="C14" s="38" t="s">
        <v>140</v>
      </c>
      <c r="E14" s="38" t="s">
        <v>184</v>
      </c>
      <c r="G14" s="38" t="s">
        <v>184</v>
      </c>
      <c r="I14" s="21">
        <v>5095</v>
      </c>
      <c r="K14" s="21" t="s">
        <v>184</v>
      </c>
      <c r="M14" s="21">
        <v>5095</v>
      </c>
      <c r="O14" s="21">
        <v>10190</v>
      </c>
      <c r="Q14" s="21" t="s">
        <v>184</v>
      </c>
      <c r="S14" s="21">
        <v>10190</v>
      </c>
    </row>
    <row r="15" spans="1:19" ht="36.75" customHeight="1" x14ac:dyDescent="0.45">
      <c r="A15" s="41" t="s">
        <v>147</v>
      </c>
      <c r="C15" s="38" t="s">
        <v>140</v>
      </c>
      <c r="E15" s="38" t="s">
        <v>184</v>
      </c>
      <c r="G15" s="38" t="s">
        <v>184</v>
      </c>
      <c r="I15" s="21">
        <v>10194076</v>
      </c>
      <c r="K15" s="21" t="s">
        <v>184</v>
      </c>
      <c r="M15" s="21">
        <v>10194076</v>
      </c>
      <c r="O15" s="21">
        <v>17229630</v>
      </c>
      <c r="Q15" s="21" t="s">
        <v>184</v>
      </c>
      <c r="S15" s="21">
        <v>17229630</v>
      </c>
    </row>
    <row r="16" spans="1:19" ht="21" customHeight="1" x14ac:dyDescent="0.45">
      <c r="A16" s="41" t="s">
        <v>148</v>
      </c>
      <c r="C16" s="38" t="s">
        <v>140</v>
      </c>
      <c r="E16" s="38" t="s">
        <v>184</v>
      </c>
      <c r="G16" s="38" t="s">
        <v>184</v>
      </c>
      <c r="I16" s="21">
        <v>3674610</v>
      </c>
      <c r="K16" s="21" t="s">
        <v>184</v>
      </c>
      <c r="M16" s="21">
        <v>3674610</v>
      </c>
      <c r="O16" s="21">
        <v>9439508</v>
      </c>
      <c r="Q16" s="21" t="s">
        <v>184</v>
      </c>
      <c r="S16" s="21">
        <v>9439508</v>
      </c>
    </row>
    <row r="17" spans="1:19" ht="29.25" customHeight="1" x14ac:dyDescent="0.45">
      <c r="A17" s="41" t="s">
        <v>49</v>
      </c>
      <c r="C17" s="38" t="s">
        <v>149</v>
      </c>
      <c r="E17" s="38" t="s">
        <v>52</v>
      </c>
      <c r="G17" s="38" t="s">
        <v>53</v>
      </c>
      <c r="I17" s="21">
        <v>264504793</v>
      </c>
      <c r="K17" s="21" t="s">
        <v>184</v>
      </c>
      <c r="M17" s="21">
        <v>264504793</v>
      </c>
      <c r="O17" s="21">
        <v>1010859622</v>
      </c>
      <c r="Q17" s="21" t="s">
        <v>184</v>
      </c>
      <c r="S17" s="21">
        <v>1010859622</v>
      </c>
    </row>
    <row r="18" spans="1:19" ht="33" customHeight="1" x14ac:dyDescent="0.45">
      <c r="A18" s="41" t="s">
        <v>54</v>
      </c>
      <c r="C18" s="38" t="s">
        <v>56</v>
      </c>
      <c r="E18" s="38" t="s">
        <v>56</v>
      </c>
      <c r="G18" s="38" t="s">
        <v>57</v>
      </c>
      <c r="I18" s="21">
        <v>66879793</v>
      </c>
      <c r="K18" s="21" t="s">
        <v>184</v>
      </c>
      <c r="M18" s="21">
        <v>66879793</v>
      </c>
      <c r="O18" s="21">
        <v>275018480</v>
      </c>
      <c r="Q18" s="21" t="s">
        <v>184</v>
      </c>
      <c r="S18" s="21">
        <v>275018480</v>
      </c>
    </row>
    <row r="19" spans="1:19" ht="29.25" customHeight="1" x14ac:dyDescent="0.45">
      <c r="A19" s="41" t="s">
        <v>58</v>
      </c>
      <c r="C19" s="38" t="s">
        <v>150</v>
      </c>
      <c r="E19" s="38" t="s">
        <v>61</v>
      </c>
      <c r="G19" s="38" t="s">
        <v>53</v>
      </c>
      <c r="I19" s="21">
        <v>41667513</v>
      </c>
      <c r="K19" s="21" t="s">
        <v>184</v>
      </c>
      <c r="M19" s="21">
        <v>41667513</v>
      </c>
      <c r="O19" s="21">
        <v>170130961</v>
      </c>
      <c r="Q19" s="21" t="s">
        <v>184</v>
      </c>
      <c r="S19" s="21">
        <v>170130961</v>
      </c>
    </row>
    <row r="20" spans="1:19" ht="30.75" customHeight="1" x14ac:dyDescent="0.45">
      <c r="A20" s="41" t="s">
        <v>62</v>
      </c>
      <c r="C20" s="38" t="s">
        <v>151</v>
      </c>
      <c r="E20" s="38" t="s">
        <v>64</v>
      </c>
      <c r="G20" s="38" t="s">
        <v>53</v>
      </c>
      <c r="I20" s="21">
        <v>289442614</v>
      </c>
      <c r="K20" s="21" t="s">
        <v>184</v>
      </c>
      <c r="M20" s="21">
        <v>289442614</v>
      </c>
      <c r="O20" s="21">
        <v>1180924131</v>
      </c>
      <c r="Q20" s="21" t="s">
        <v>184</v>
      </c>
      <c r="S20" s="21">
        <v>1180924131</v>
      </c>
    </row>
    <row r="21" spans="1:19" ht="31.5" customHeight="1" x14ac:dyDescent="0.45">
      <c r="A21" s="41" t="s">
        <v>65</v>
      </c>
      <c r="C21" s="38" t="s">
        <v>152</v>
      </c>
      <c r="E21" s="38" t="s">
        <v>67</v>
      </c>
      <c r="G21" s="38" t="s">
        <v>68</v>
      </c>
      <c r="I21" s="21">
        <v>364984505</v>
      </c>
      <c r="K21" s="21" t="s">
        <v>184</v>
      </c>
      <c r="M21" s="21">
        <v>364984505</v>
      </c>
      <c r="O21" s="21">
        <v>1397875268</v>
      </c>
      <c r="Q21" s="21" t="s">
        <v>184</v>
      </c>
      <c r="S21" s="21">
        <v>1397875268</v>
      </c>
    </row>
    <row r="22" spans="1:19" ht="33" customHeight="1" x14ac:dyDescent="0.45">
      <c r="A22" s="41" t="s">
        <v>153</v>
      </c>
      <c r="C22" s="38" t="s">
        <v>140</v>
      </c>
      <c r="E22" s="38" t="s">
        <v>141</v>
      </c>
      <c r="G22" s="38" t="s">
        <v>108</v>
      </c>
      <c r="I22" s="32" t="s">
        <v>184</v>
      </c>
      <c r="K22" s="21" t="s">
        <v>184</v>
      </c>
      <c r="M22" s="32" t="s">
        <v>184</v>
      </c>
      <c r="N22" s="38"/>
      <c r="O22" s="21">
        <v>3024657534</v>
      </c>
      <c r="Q22" s="21">
        <v>-179654</v>
      </c>
      <c r="S22" s="21">
        <v>3024477880</v>
      </c>
    </row>
    <row r="23" spans="1:19" ht="34.5" customHeight="1" x14ac:dyDescent="0.45">
      <c r="A23" s="41" t="s">
        <v>154</v>
      </c>
      <c r="C23" s="38" t="s">
        <v>140</v>
      </c>
      <c r="E23" s="38" t="s">
        <v>141</v>
      </c>
      <c r="G23" s="38" t="s">
        <v>108</v>
      </c>
      <c r="I23" s="32" t="s">
        <v>184</v>
      </c>
      <c r="K23" s="21" t="s">
        <v>184</v>
      </c>
      <c r="M23" s="32" t="s">
        <v>184</v>
      </c>
      <c r="N23" s="38"/>
      <c r="O23" s="21">
        <v>2958904109</v>
      </c>
      <c r="Q23" s="21">
        <v>-179654</v>
      </c>
      <c r="S23" s="21">
        <v>2958724455</v>
      </c>
    </row>
    <row r="24" spans="1:19" ht="33.75" customHeight="1" x14ac:dyDescent="0.45">
      <c r="A24" s="41" t="s">
        <v>155</v>
      </c>
      <c r="C24" s="38" t="s">
        <v>140</v>
      </c>
      <c r="E24" s="38" t="s">
        <v>141</v>
      </c>
      <c r="G24" s="38" t="s">
        <v>108</v>
      </c>
      <c r="I24" s="32" t="s">
        <v>184</v>
      </c>
      <c r="K24" s="21" t="s">
        <v>184</v>
      </c>
      <c r="M24" s="32" t="s">
        <v>184</v>
      </c>
      <c r="N24" s="38"/>
      <c r="O24" s="21">
        <v>1183561644</v>
      </c>
      <c r="Q24" s="21">
        <v>-71862</v>
      </c>
      <c r="S24" s="21">
        <v>1183489782</v>
      </c>
    </row>
    <row r="25" spans="1:19" x14ac:dyDescent="0.45">
      <c r="A25" s="26" t="s">
        <v>18</v>
      </c>
      <c r="I25" s="26">
        <f>SUM(I9:$I$24)</f>
        <v>1988861815</v>
      </c>
      <c r="K25" s="26">
        <f>SUM(K9:$K$24)</f>
        <v>-2802278</v>
      </c>
      <c r="M25" s="26">
        <f>SUM(M9:$M$24)</f>
        <v>1986059537</v>
      </c>
      <c r="O25" s="26">
        <f>SUM(O9:$O$24)</f>
        <v>23401067535</v>
      </c>
      <c r="Q25" s="26">
        <f>SUM(Q9:$Q$24)</f>
        <v>-880305</v>
      </c>
      <c r="S25" s="26">
        <f>SUM(S9:$S$24)</f>
        <v>23400187230</v>
      </c>
    </row>
    <row r="26" spans="1:19" x14ac:dyDescent="0.45">
      <c r="I26" s="15"/>
      <c r="K26" s="15"/>
      <c r="M26" s="15"/>
      <c r="O26" s="15"/>
      <c r="Q26" s="15"/>
      <c r="S26" s="15"/>
    </row>
  </sheetData>
  <sheetProtection algorithmName="SHA-512" hashValue="gToXS4LOXrW2WVL+wB1lF2nkHPs8GWywLAQZHvw7Q46ru+qiduo6wKLlFNC81qQEbA+E0KSEaiKHA4UutESIwQ==" saltValue="FNUI1xxkSjQWOej1Fv2feQ==" spinCount="100000" sheet="1" objects="1" scenarios="1" selectLockedCells="1" autoFilter="0" selectUnlockedCells="1"/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7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"/>
  <sheetViews>
    <sheetView rightToLeft="1" view="pageBreakPreview" zoomScale="60" zoomScaleNormal="100" workbookViewId="0">
      <selection activeCell="A6" sqref="A1:XFD1048576"/>
    </sheetView>
  </sheetViews>
  <sheetFormatPr defaultRowHeight="18" x14ac:dyDescent="0.45"/>
  <cols>
    <col min="1" max="1" width="33.85546875" style="13" customWidth="1"/>
    <col min="2" max="2" width="1.42578125" style="13" customWidth="1"/>
    <col min="3" max="3" width="15.140625" style="13" customWidth="1"/>
    <col min="4" max="4" width="1.42578125" style="13" customWidth="1"/>
    <col min="5" max="5" width="19" style="13" customWidth="1"/>
    <col min="6" max="6" width="1.42578125" style="13" customWidth="1"/>
    <col min="7" max="7" width="19.85546875" style="13" customWidth="1"/>
    <col min="8" max="8" width="1.42578125" style="13" customWidth="1"/>
    <col min="9" max="9" width="20.85546875" style="13" customWidth="1"/>
    <col min="10" max="10" width="1.42578125" style="13" customWidth="1"/>
    <col min="11" max="11" width="15.28515625" style="13" customWidth="1"/>
    <col min="12" max="12" width="1.42578125" style="13" customWidth="1"/>
    <col min="13" max="13" width="18.7109375" style="13" customWidth="1"/>
    <col min="14" max="14" width="1.42578125" style="13" customWidth="1"/>
    <col min="15" max="15" width="19.5703125" style="13" customWidth="1"/>
    <col min="16" max="16" width="1.42578125" style="13" customWidth="1"/>
    <col min="17" max="17" width="20.28515625" style="13" customWidth="1"/>
    <col min="18" max="16384" width="9.140625" style="13"/>
  </cols>
  <sheetData>
    <row r="1" spans="1:17" ht="20.100000000000001" customHeight="1" x14ac:dyDescent="0.45">
      <c r="A1" s="58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1:17" ht="20.100000000000001" customHeight="1" x14ac:dyDescent="0.45">
      <c r="A2" s="58" t="s">
        <v>112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1:17" ht="20.100000000000001" customHeight="1" x14ac:dyDescent="0.45">
      <c r="A3" s="58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</row>
    <row r="5" spans="1:17" ht="21" x14ac:dyDescent="0.45">
      <c r="A5" s="59" t="s">
        <v>156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</row>
    <row r="7" spans="1:17" ht="21" x14ac:dyDescent="0.45">
      <c r="C7" s="60" t="s">
        <v>128</v>
      </c>
      <c r="D7" s="51"/>
      <c r="E7" s="51"/>
      <c r="F7" s="51"/>
      <c r="G7" s="51"/>
      <c r="H7" s="51"/>
      <c r="I7" s="51"/>
      <c r="K7" s="60" t="s">
        <v>7</v>
      </c>
      <c r="L7" s="51"/>
      <c r="M7" s="51"/>
      <c r="N7" s="51"/>
      <c r="O7" s="51"/>
      <c r="P7" s="51"/>
      <c r="Q7" s="51"/>
    </row>
    <row r="8" spans="1:17" ht="42" x14ac:dyDescent="0.45">
      <c r="A8" s="39" t="s">
        <v>114</v>
      </c>
      <c r="C8" s="29" t="s">
        <v>9</v>
      </c>
      <c r="E8" s="29" t="s">
        <v>11</v>
      </c>
      <c r="G8" s="29" t="s">
        <v>157</v>
      </c>
      <c r="I8" s="29" t="s">
        <v>158</v>
      </c>
      <c r="K8" s="29" t="s">
        <v>9</v>
      </c>
      <c r="M8" s="29" t="s">
        <v>11</v>
      </c>
      <c r="O8" s="29" t="s">
        <v>157</v>
      </c>
      <c r="Q8" s="29" t="s">
        <v>158</v>
      </c>
    </row>
    <row r="9" spans="1:17" ht="28.5" customHeight="1" x14ac:dyDescent="0.45">
      <c r="A9" s="31" t="s">
        <v>39</v>
      </c>
      <c r="C9" s="32" t="s">
        <v>184</v>
      </c>
      <c r="D9" s="32"/>
      <c r="E9" s="32" t="s">
        <v>184</v>
      </c>
      <c r="F9" s="32"/>
      <c r="G9" s="32" t="s">
        <v>184</v>
      </c>
      <c r="H9" s="32"/>
      <c r="I9" s="32" t="s">
        <v>184</v>
      </c>
      <c r="J9" s="30"/>
      <c r="K9" s="16">
        <v>2100</v>
      </c>
      <c r="M9" s="16">
        <v>2057507226</v>
      </c>
      <c r="O9" s="16">
        <v>2222254037</v>
      </c>
      <c r="Q9" s="16">
        <v>-164746811</v>
      </c>
    </row>
    <row r="10" spans="1:17" ht="18.75" x14ac:dyDescent="0.45">
      <c r="A10" s="31" t="s">
        <v>17</v>
      </c>
      <c r="C10" s="16">
        <v>22152131</v>
      </c>
      <c r="E10" s="16">
        <v>279797234683</v>
      </c>
      <c r="G10" s="16">
        <v>296097428055</v>
      </c>
      <c r="I10" s="16">
        <v>-16300193372</v>
      </c>
      <c r="K10" s="16">
        <v>76211829</v>
      </c>
      <c r="M10" s="16">
        <v>969646375617</v>
      </c>
      <c r="O10" s="16">
        <v>1021528280726</v>
      </c>
      <c r="Q10" s="16">
        <v>-51881905109</v>
      </c>
    </row>
    <row r="11" spans="1:17" ht="18.75" x14ac:dyDescent="0.45">
      <c r="A11" s="19" t="s">
        <v>18</v>
      </c>
      <c r="C11" s="19">
        <f>SUM(C9:$C$10)</f>
        <v>22152131</v>
      </c>
      <c r="E11" s="19">
        <f>SUM(E9:$E$10)</f>
        <v>279797234683</v>
      </c>
      <c r="G11" s="19">
        <f>SUM(G9:$G$10)</f>
        <v>296097428055</v>
      </c>
      <c r="I11" s="19">
        <f>SUM(I9:$I$10)</f>
        <v>-16300193372</v>
      </c>
      <c r="K11" s="19">
        <f>SUM(K9:$K$10)</f>
        <v>76213929</v>
      </c>
      <c r="M11" s="19">
        <f>SUM(M9:$M$10)</f>
        <v>971703882843</v>
      </c>
      <c r="O11" s="19">
        <f>SUM(O9:$O$10)</f>
        <v>1023750534763</v>
      </c>
      <c r="Q11" s="19">
        <f>SUM(Q9:$Q$10)</f>
        <v>-52046651920</v>
      </c>
    </row>
    <row r="12" spans="1:17" ht="18.75" x14ac:dyDescent="0.45">
      <c r="C12" s="14"/>
      <c r="E12" s="14"/>
      <c r="G12" s="14"/>
      <c r="I12" s="14"/>
      <c r="K12" s="14"/>
      <c r="M12" s="14"/>
      <c r="O12" s="14"/>
      <c r="Q12" s="14"/>
    </row>
    <row r="14" spans="1:17" ht="18.75" x14ac:dyDescent="0.45">
      <c r="A14" s="64" t="s">
        <v>159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6"/>
    </row>
  </sheetData>
  <sheetProtection algorithmName="SHA-512" hashValue="5g6J9IVM5Ehcb0e6fEN3XRa+iTO6PRhn8M6U967Ii3KdBVWDule9FK9zso7IiceUGKzqmTSQ0BL1h7byOH59Xg==" saltValue="lLeWxGTdlFvpq8mmi1v7aA==" spinCount="100000" sheet="1" objects="1" scenarios="1" selectLockedCells="1" autoFilter="0" selectUnlockedCells="1"/>
  <mergeCells count="7">
    <mergeCell ref="A14:Q14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67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"/>
  <sheetViews>
    <sheetView rightToLeft="1" view="pageBreakPreview" topLeftCell="A6" zoomScale="60" zoomScaleNormal="100" workbookViewId="0">
      <selection activeCell="A21" sqref="A1:XFD1048576"/>
    </sheetView>
  </sheetViews>
  <sheetFormatPr defaultRowHeight="19.5" x14ac:dyDescent="0.55000000000000004"/>
  <cols>
    <col min="1" max="1" width="27.7109375" style="11" customWidth="1"/>
    <col min="2" max="2" width="1.42578125" style="11" customWidth="1"/>
    <col min="3" max="3" width="14.140625" style="11" customWidth="1"/>
    <col min="4" max="4" width="1.42578125" style="11" customWidth="1"/>
    <col min="5" max="5" width="19" style="11" customWidth="1"/>
    <col min="6" max="6" width="1.42578125" style="11" customWidth="1"/>
    <col min="7" max="7" width="20.140625" style="11" customWidth="1"/>
    <col min="8" max="8" width="1.42578125" style="11" customWidth="1"/>
    <col min="9" max="9" width="17" style="11" customWidth="1"/>
    <col min="10" max="10" width="1.42578125" style="11" customWidth="1"/>
    <col min="11" max="11" width="14.140625" style="11" customWidth="1"/>
    <col min="12" max="12" width="1.42578125" style="11" customWidth="1"/>
    <col min="13" max="13" width="19" style="11" customWidth="1"/>
    <col min="14" max="14" width="1.42578125" style="11" customWidth="1"/>
    <col min="15" max="15" width="19.140625" style="11" customWidth="1"/>
    <col min="16" max="16" width="1.42578125" style="11" customWidth="1"/>
    <col min="17" max="17" width="17" style="11" customWidth="1"/>
    <col min="18" max="16384" width="9.140625" style="11"/>
  </cols>
  <sheetData>
    <row r="1" spans="1:17" ht="20.100000000000001" customHeight="1" x14ac:dyDescent="0.55000000000000004">
      <c r="A1" s="70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17" ht="20.100000000000001" customHeight="1" x14ac:dyDescent="0.55000000000000004">
      <c r="A2" s="70" t="s">
        <v>112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17" ht="20.100000000000001" customHeight="1" x14ac:dyDescent="0.55000000000000004">
      <c r="A3" s="70" t="s">
        <v>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</row>
    <row r="5" spans="1:17" x14ac:dyDescent="0.55000000000000004">
      <c r="A5" s="72" t="s">
        <v>160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</row>
    <row r="7" spans="1:17" x14ac:dyDescent="0.55000000000000004">
      <c r="C7" s="73" t="s">
        <v>128</v>
      </c>
      <c r="D7" s="74"/>
      <c r="E7" s="74"/>
      <c r="F7" s="74"/>
      <c r="G7" s="74"/>
      <c r="H7" s="74"/>
      <c r="I7" s="74"/>
      <c r="K7" s="73" t="s">
        <v>7</v>
      </c>
      <c r="L7" s="74"/>
      <c r="M7" s="74"/>
      <c r="N7" s="74"/>
      <c r="O7" s="74"/>
      <c r="P7" s="74"/>
      <c r="Q7" s="74"/>
    </row>
    <row r="8" spans="1:17" ht="39" x14ac:dyDescent="0.55000000000000004">
      <c r="A8" s="42" t="s">
        <v>114</v>
      </c>
      <c r="C8" s="43" t="s">
        <v>9</v>
      </c>
      <c r="E8" s="43" t="s">
        <v>11</v>
      </c>
      <c r="G8" s="43" t="s">
        <v>157</v>
      </c>
      <c r="I8" s="43" t="s">
        <v>161</v>
      </c>
      <c r="K8" s="43" t="s">
        <v>9</v>
      </c>
      <c r="M8" s="43" t="s">
        <v>11</v>
      </c>
      <c r="O8" s="43" t="s">
        <v>157</v>
      </c>
      <c r="Q8" s="43" t="s">
        <v>161</v>
      </c>
    </row>
    <row r="9" spans="1:17" ht="23.25" customHeight="1" x14ac:dyDescent="0.55000000000000004">
      <c r="A9" s="44" t="s">
        <v>34</v>
      </c>
      <c r="C9" s="45">
        <v>5220</v>
      </c>
      <c r="E9" s="45">
        <v>23363476170</v>
      </c>
      <c r="G9" s="45">
        <v>23091846964</v>
      </c>
      <c r="I9" s="45">
        <v>271629206</v>
      </c>
      <c r="K9" s="45">
        <v>5220</v>
      </c>
      <c r="M9" s="45">
        <v>23363476170</v>
      </c>
      <c r="O9" s="45">
        <v>22580996899</v>
      </c>
      <c r="Q9" s="45">
        <v>782479271</v>
      </c>
    </row>
    <row r="10" spans="1:17" ht="27.75" customHeight="1" x14ac:dyDescent="0.55000000000000004">
      <c r="A10" s="44" t="s">
        <v>39</v>
      </c>
      <c r="C10" s="45">
        <v>4000</v>
      </c>
      <c r="E10" s="45">
        <v>3997100000</v>
      </c>
      <c r="G10" s="45">
        <v>3997100000</v>
      </c>
      <c r="I10" s="45" t="s">
        <v>184</v>
      </c>
      <c r="K10" s="45">
        <v>4000</v>
      </c>
      <c r="M10" s="45">
        <v>3997100000</v>
      </c>
      <c r="O10" s="45">
        <v>3518287194</v>
      </c>
      <c r="Q10" s="45">
        <v>478812806</v>
      </c>
    </row>
    <row r="11" spans="1:17" ht="32.25" customHeight="1" x14ac:dyDescent="0.55000000000000004">
      <c r="A11" s="44" t="s">
        <v>43</v>
      </c>
      <c r="C11" s="45">
        <v>24920</v>
      </c>
      <c r="E11" s="45">
        <v>24378992407</v>
      </c>
      <c r="G11" s="45">
        <v>24503502072</v>
      </c>
      <c r="I11" s="45">
        <v>-124509665</v>
      </c>
      <c r="K11" s="45">
        <v>24920</v>
      </c>
      <c r="M11" s="45">
        <v>24378992407</v>
      </c>
      <c r="O11" s="45">
        <v>22719303474</v>
      </c>
      <c r="Q11" s="45">
        <v>1659688933</v>
      </c>
    </row>
    <row r="12" spans="1:17" ht="30" customHeight="1" x14ac:dyDescent="0.55000000000000004">
      <c r="A12" s="44" t="s">
        <v>46</v>
      </c>
      <c r="C12" s="45">
        <v>2100</v>
      </c>
      <c r="E12" s="45">
        <v>2140447050</v>
      </c>
      <c r="G12" s="45">
        <v>2140447050</v>
      </c>
      <c r="I12" s="45" t="s">
        <v>184</v>
      </c>
      <c r="K12" s="45">
        <v>2100</v>
      </c>
      <c r="M12" s="45">
        <v>2140447050</v>
      </c>
      <c r="O12" s="45">
        <v>2140447050</v>
      </c>
      <c r="Q12" s="45" t="s">
        <v>184</v>
      </c>
    </row>
    <row r="13" spans="1:17" ht="22.5" customHeight="1" x14ac:dyDescent="0.55000000000000004">
      <c r="A13" s="44" t="s">
        <v>49</v>
      </c>
      <c r="C13" s="45">
        <v>17000</v>
      </c>
      <c r="E13" s="45">
        <v>10617296875</v>
      </c>
      <c r="G13" s="45">
        <v>10617296875</v>
      </c>
      <c r="I13" s="45" t="s">
        <v>184</v>
      </c>
      <c r="K13" s="45">
        <v>17000</v>
      </c>
      <c r="M13" s="45">
        <v>10617296875</v>
      </c>
      <c r="O13" s="45">
        <v>10617296875</v>
      </c>
      <c r="Q13" s="45" t="s">
        <v>184</v>
      </c>
    </row>
    <row r="14" spans="1:17" ht="27" customHeight="1" x14ac:dyDescent="0.55000000000000004">
      <c r="A14" s="44" t="s">
        <v>54</v>
      </c>
      <c r="C14" s="45">
        <v>4800</v>
      </c>
      <c r="E14" s="45">
        <v>4985982540</v>
      </c>
      <c r="G14" s="45">
        <v>4985982540</v>
      </c>
      <c r="I14" s="45" t="s">
        <v>184</v>
      </c>
      <c r="K14" s="45">
        <v>4800</v>
      </c>
      <c r="M14" s="45">
        <v>4985982540</v>
      </c>
      <c r="O14" s="45">
        <v>4815706080</v>
      </c>
      <c r="Q14" s="45">
        <v>170276460</v>
      </c>
    </row>
    <row r="15" spans="1:17" ht="28.5" customHeight="1" x14ac:dyDescent="0.55000000000000004">
      <c r="A15" s="44" t="s">
        <v>58</v>
      </c>
      <c r="C15" s="45">
        <v>2810</v>
      </c>
      <c r="E15" s="45">
        <v>2647908873</v>
      </c>
      <c r="G15" s="45">
        <v>2695644240</v>
      </c>
      <c r="I15" s="45">
        <v>-47735367</v>
      </c>
      <c r="K15" s="45">
        <v>2810</v>
      </c>
      <c r="M15" s="45">
        <v>2647908873</v>
      </c>
      <c r="O15" s="45">
        <v>2695644240</v>
      </c>
      <c r="Q15" s="45">
        <v>-47735367</v>
      </c>
    </row>
    <row r="16" spans="1:17" ht="31.5" customHeight="1" x14ac:dyDescent="0.55000000000000004">
      <c r="A16" s="44" t="s">
        <v>62</v>
      </c>
      <c r="C16" s="45">
        <v>19500</v>
      </c>
      <c r="E16" s="45">
        <v>19485862500</v>
      </c>
      <c r="G16" s="45">
        <v>19485862500</v>
      </c>
      <c r="I16" s="45" t="s">
        <v>184</v>
      </c>
      <c r="K16" s="45">
        <v>19500</v>
      </c>
      <c r="M16" s="45">
        <v>19485862500</v>
      </c>
      <c r="O16" s="45">
        <v>19070813629</v>
      </c>
      <c r="Q16" s="45">
        <v>415048871</v>
      </c>
    </row>
    <row r="17" spans="1:17" x14ac:dyDescent="0.55000000000000004">
      <c r="A17" s="44" t="s">
        <v>17</v>
      </c>
      <c r="C17" s="45">
        <v>1222060894</v>
      </c>
      <c r="E17" s="45">
        <v>15447321415665</v>
      </c>
      <c r="G17" s="45">
        <v>14069981726311</v>
      </c>
      <c r="I17" s="45">
        <v>1377339689354</v>
      </c>
      <c r="K17" s="45">
        <v>1222060894</v>
      </c>
      <c r="M17" s="45">
        <v>15447321415665</v>
      </c>
      <c r="O17" s="45">
        <v>16335549340625</v>
      </c>
      <c r="Q17" s="45">
        <v>-888227924960</v>
      </c>
    </row>
    <row r="18" spans="1:17" ht="32.25" customHeight="1" x14ac:dyDescent="0.55000000000000004">
      <c r="A18" s="44" t="s">
        <v>65</v>
      </c>
      <c r="C18" s="45">
        <v>22500</v>
      </c>
      <c r="E18" s="45">
        <v>14839233750</v>
      </c>
      <c r="G18" s="45">
        <v>14839233750</v>
      </c>
      <c r="I18" s="45" t="s">
        <v>184</v>
      </c>
      <c r="K18" s="45">
        <v>22500</v>
      </c>
      <c r="M18" s="45">
        <v>14839233750</v>
      </c>
      <c r="O18" s="45">
        <v>14839233750</v>
      </c>
      <c r="Q18" s="45" t="s">
        <v>184</v>
      </c>
    </row>
    <row r="19" spans="1:17" x14ac:dyDescent="0.55000000000000004">
      <c r="A19" s="46" t="s">
        <v>18</v>
      </c>
      <c r="C19" s="46">
        <f>SUM(C9:$C$18)</f>
        <v>1222163744</v>
      </c>
      <c r="E19" s="46">
        <f>SUM(E9:$E$18)</f>
        <v>15553777715830</v>
      </c>
      <c r="G19" s="46">
        <f>SUM(G9:$G$18)</f>
        <v>14176338642302</v>
      </c>
      <c r="I19" s="46">
        <f>SUM(I9:$I$18)</f>
        <v>1377439073528</v>
      </c>
      <c r="K19" s="46">
        <f>SUM(K9:$K$18)</f>
        <v>1222163744</v>
      </c>
      <c r="M19" s="46">
        <f>SUM(M9:$M$18)</f>
        <v>15553777715830</v>
      </c>
      <c r="O19" s="46">
        <f>SUM(O9:$O$18)</f>
        <v>16438547069816</v>
      </c>
      <c r="Q19" s="46">
        <f>SUM(Q9:$Q$18)</f>
        <v>-884769353986</v>
      </c>
    </row>
    <row r="20" spans="1:17" x14ac:dyDescent="0.55000000000000004">
      <c r="C20" s="47"/>
      <c r="E20" s="47"/>
      <c r="G20" s="47"/>
      <c r="I20" s="47"/>
      <c r="K20" s="47"/>
      <c r="M20" s="47"/>
      <c r="O20" s="47"/>
      <c r="Q20" s="47"/>
    </row>
    <row r="22" spans="1:17" x14ac:dyDescent="0.55000000000000004">
      <c r="A22" s="67" t="s">
        <v>159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9"/>
    </row>
  </sheetData>
  <sheetProtection algorithmName="SHA-512" hashValue="3isOB/u7mkXKYpN8jhxC+SbBikq+fMFUeK2exFo4DCSpYMimZ5fYh4vift8xU+s3eROG4WhAcrdGu4xUFHJE6A==" saltValue="H7OmJkk2bTUbEmn4tKI/tA==" spinCount="100000" sheet="1" objects="1" scenarios="1" selectLockedCells="1" autoFilter="0" selectUnlockedCells="1"/>
  <mergeCells count="7">
    <mergeCell ref="A22:Q22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73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1"/>
  <sheetViews>
    <sheetView rightToLeft="1" view="pageBreakPreview" topLeftCell="A3" zoomScale="60" zoomScaleNormal="100" workbookViewId="0">
      <selection activeCell="C46" sqref="C46"/>
    </sheetView>
  </sheetViews>
  <sheetFormatPr defaultRowHeight="19.5" x14ac:dyDescent="0.55000000000000004"/>
  <cols>
    <col min="1" max="1" width="21.28515625" style="1" customWidth="1"/>
    <col min="2" max="2" width="1.42578125" style="1" customWidth="1"/>
    <col min="3" max="3" width="17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7" style="1" customWidth="1"/>
    <col min="10" max="10" width="1.42578125" style="1" customWidth="1"/>
    <col min="11" max="11" width="10.7109375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7" style="1" customWidth="1"/>
    <col min="18" max="18" width="1.42578125" style="1" customWidth="1"/>
    <col min="19" max="19" width="17" style="1" customWidth="1"/>
    <col min="20" max="20" width="1.42578125" style="1" customWidth="1"/>
    <col min="21" max="21" width="10.7109375" style="1" customWidth="1"/>
    <col min="22" max="16384" width="9.140625" style="1"/>
  </cols>
  <sheetData>
    <row r="1" spans="1:21" ht="20.100000000000001" customHeight="1" x14ac:dyDescent="0.55000000000000004">
      <c r="A1" s="75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</row>
    <row r="2" spans="1:21" ht="20.100000000000001" customHeight="1" x14ac:dyDescent="0.55000000000000004">
      <c r="A2" s="75" t="s">
        <v>112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spans="1:21" ht="20.100000000000001" customHeight="1" x14ac:dyDescent="0.55000000000000004">
      <c r="A3" s="75" t="s">
        <v>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</row>
    <row r="5" spans="1:21" ht="21" x14ac:dyDescent="0.55000000000000004">
      <c r="A5" s="76" t="s">
        <v>162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</row>
    <row r="7" spans="1:21" ht="21" x14ac:dyDescent="0.55000000000000004">
      <c r="C7" s="77" t="s">
        <v>128</v>
      </c>
      <c r="D7" s="74"/>
      <c r="E7" s="74"/>
      <c r="F7" s="74"/>
      <c r="G7" s="74"/>
      <c r="H7" s="74"/>
      <c r="I7" s="74"/>
      <c r="J7" s="74"/>
      <c r="K7" s="74"/>
      <c r="M7" s="77" t="s">
        <v>7</v>
      </c>
      <c r="N7" s="74"/>
      <c r="O7" s="74"/>
      <c r="P7" s="74"/>
      <c r="Q7" s="74"/>
      <c r="R7" s="74"/>
      <c r="S7" s="74"/>
      <c r="T7" s="74"/>
      <c r="U7" s="74"/>
    </row>
    <row r="8" spans="1:21" ht="63" x14ac:dyDescent="0.55000000000000004">
      <c r="A8" s="8" t="s">
        <v>163</v>
      </c>
      <c r="C8" s="9" t="s">
        <v>126</v>
      </c>
      <c r="E8" s="9" t="s">
        <v>164</v>
      </c>
      <c r="G8" s="9" t="s">
        <v>165</v>
      </c>
      <c r="I8" s="9" t="s">
        <v>166</v>
      </c>
      <c r="K8" s="9" t="s">
        <v>167</v>
      </c>
      <c r="M8" s="9" t="s">
        <v>126</v>
      </c>
      <c r="O8" s="9" t="s">
        <v>164</v>
      </c>
      <c r="Q8" s="9" t="s">
        <v>165</v>
      </c>
      <c r="S8" s="9" t="s">
        <v>166</v>
      </c>
      <c r="U8" s="9" t="s">
        <v>167</v>
      </c>
    </row>
    <row r="9" spans="1:21" ht="21" x14ac:dyDescent="0.55000000000000004">
      <c r="A9" s="10" t="s">
        <v>17</v>
      </c>
      <c r="C9" s="2" t="s">
        <v>184</v>
      </c>
      <c r="E9" s="2">
        <v>1377339689354</v>
      </c>
      <c r="G9" s="2">
        <v>-16300193372</v>
      </c>
      <c r="I9" s="2">
        <v>1361039495982</v>
      </c>
      <c r="K9" s="3">
        <v>0.99846804820656021</v>
      </c>
      <c r="M9" s="2" t="s">
        <v>184</v>
      </c>
      <c r="O9" s="2">
        <v>-888227924960</v>
      </c>
      <c r="Q9" s="2">
        <v>-51881905109</v>
      </c>
      <c r="S9" s="2">
        <v>-940109830069</v>
      </c>
      <c r="U9" s="3">
        <v>1.0292253723653875</v>
      </c>
    </row>
    <row r="10" spans="1:21" ht="21" x14ac:dyDescent="0.55000000000000004">
      <c r="A10" s="4" t="s">
        <v>18</v>
      </c>
      <c r="C10" s="4" t="s">
        <v>184</v>
      </c>
      <c r="E10" s="4">
        <f>SUM(E9:$E$9)</f>
        <v>1377339689354</v>
      </c>
      <c r="G10" s="4">
        <f>SUM(G9:$G$9)</f>
        <v>-16300193372</v>
      </c>
      <c r="I10" s="4">
        <f>SUM(I9:$I$9)</f>
        <v>1361039495982</v>
      </c>
      <c r="K10" s="5">
        <f>SUM(K9:$K$9)</f>
        <v>0.99846804820656021</v>
      </c>
      <c r="M10" s="4" t="s">
        <v>184</v>
      </c>
      <c r="O10" s="4">
        <f>SUM(O9:$O$9)</f>
        <v>-888227924960</v>
      </c>
      <c r="Q10" s="4">
        <f>SUM(Q9:$Q$9)</f>
        <v>-51881905109</v>
      </c>
      <c r="S10" s="4">
        <f>SUM(S9:$S$9)</f>
        <v>-940109830069</v>
      </c>
      <c r="U10" s="5">
        <f>SUM(U9:$U$9)</f>
        <v>1.0292253723653875</v>
      </c>
    </row>
    <row r="11" spans="1:21" ht="21" x14ac:dyDescent="0.55000000000000004">
      <c r="C11" s="6"/>
      <c r="E11" s="6"/>
      <c r="G11" s="6"/>
      <c r="I11" s="6"/>
      <c r="K11" s="6"/>
      <c r="M11" s="6"/>
      <c r="O11" s="6"/>
      <c r="Q11" s="6"/>
      <c r="S11" s="6"/>
      <c r="U11" s="6"/>
    </row>
  </sheetData>
  <sheetProtection algorithmName="SHA-512" hashValue="YT8zlZexA1XD91XEd9fxhWsbj4gMKFPxm2UXogl/Wztd6rx2emQzMiJWViITilv6BnFztyGHkbFHd6WQENSr7A==" saltValue="Av6BxUWIhEg6wCnM7l5/sg==" spinCount="100000" sheet="1" objects="1" scenarios="1" selectLockedCells="1" autoFilter="0" selectUnlockedCells="1"/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scale="67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rightToLeft="1" view="pageBreakPreview" zoomScale="60" zoomScaleNormal="100" workbookViewId="0">
      <selection activeCell="A21" sqref="A1:XFD1048576"/>
    </sheetView>
  </sheetViews>
  <sheetFormatPr defaultRowHeight="18" x14ac:dyDescent="0.45"/>
  <cols>
    <col min="1" max="1" width="21.28515625" style="13" customWidth="1"/>
    <col min="2" max="2" width="1.42578125" style="13" customWidth="1"/>
    <col min="3" max="3" width="17" style="13" customWidth="1"/>
    <col min="4" max="4" width="1.42578125" style="13" customWidth="1"/>
    <col min="5" max="5" width="17" style="13" customWidth="1"/>
    <col min="6" max="6" width="1.42578125" style="13" customWidth="1"/>
    <col min="7" max="7" width="17" style="13" customWidth="1"/>
    <col min="8" max="8" width="1.42578125" style="13" customWidth="1"/>
    <col min="9" max="9" width="17" style="13" customWidth="1"/>
    <col min="10" max="10" width="1.42578125" style="13" customWidth="1"/>
    <col min="11" max="11" width="17" style="13" customWidth="1"/>
    <col min="12" max="12" width="1.42578125" style="13" customWidth="1"/>
    <col min="13" max="13" width="17" style="13" customWidth="1"/>
    <col min="14" max="14" width="1.42578125" style="13" customWidth="1"/>
    <col min="15" max="15" width="17" style="13" customWidth="1"/>
    <col min="16" max="16" width="1.42578125" style="13" customWidth="1"/>
    <col min="17" max="17" width="17" style="13" customWidth="1"/>
    <col min="18" max="16384" width="9.140625" style="13"/>
  </cols>
  <sheetData>
    <row r="1" spans="1:17" ht="20.100000000000001" customHeight="1" x14ac:dyDescent="0.45">
      <c r="A1" s="56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1:17" ht="20.100000000000001" customHeight="1" x14ac:dyDescent="0.45">
      <c r="A2" s="56" t="s">
        <v>112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1:17" ht="20.100000000000001" customHeight="1" x14ac:dyDescent="0.45">
      <c r="A3" s="56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</row>
    <row r="5" spans="1:17" ht="19.5" x14ac:dyDescent="0.45">
      <c r="A5" s="57" t="s">
        <v>168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</row>
    <row r="7" spans="1:17" ht="19.5" x14ac:dyDescent="0.45">
      <c r="C7" s="50" t="s">
        <v>128</v>
      </c>
      <c r="D7" s="51"/>
      <c r="E7" s="51"/>
      <c r="F7" s="51"/>
      <c r="G7" s="51"/>
      <c r="H7" s="51"/>
      <c r="I7" s="51"/>
      <c r="J7" s="51"/>
      <c r="K7" s="51"/>
      <c r="M7" s="50" t="s">
        <v>7</v>
      </c>
      <c r="N7" s="51"/>
      <c r="O7" s="51"/>
      <c r="P7" s="51"/>
      <c r="Q7" s="51"/>
    </row>
    <row r="8" spans="1:17" ht="19.5" x14ac:dyDescent="0.45">
      <c r="C8" s="36" t="s">
        <v>169</v>
      </c>
      <c r="E8" s="36" t="s">
        <v>164</v>
      </c>
      <c r="G8" s="36" t="s">
        <v>165</v>
      </c>
      <c r="I8" s="36" t="s">
        <v>18</v>
      </c>
      <c r="K8" s="36" t="s">
        <v>169</v>
      </c>
      <c r="M8" s="36" t="s">
        <v>164</v>
      </c>
      <c r="O8" s="36" t="s">
        <v>165</v>
      </c>
      <c r="Q8" s="36" t="s">
        <v>18</v>
      </c>
    </row>
    <row r="9" spans="1:17" ht="36" x14ac:dyDescent="0.45">
      <c r="A9" s="41" t="s">
        <v>34</v>
      </c>
      <c r="C9" s="21" t="s">
        <v>184</v>
      </c>
      <c r="E9" s="21">
        <v>271629206</v>
      </c>
      <c r="G9" s="21" t="s">
        <v>184</v>
      </c>
      <c r="I9" s="21">
        <v>271629206</v>
      </c>
      <c r="K9" s="21" t="s">
        <v>184</v>
      </c>
      <c r="M9" s="21">
        <v>782479271</v>
      </c>
      <c r="O9" s="21" t="s">
        <v>184</v>
      </c>
      <c r="Q9" s="21">
        <v>782479271</v>
      </c>
    </row>
    <row r="10" spans="1:17" ht="36" x14ac:dyDescent="0.45">
      <c r="A10" s="41" t="s">
        <v>39</v>
      </c>
      <c r="C10" s="21">
        <v>53170634</v>
      </c>
      <c r="E10" s="21" t="s">
        <v>184</v>
      </c>
      <c r="G10" s="21" t="s">
        <v>184</v>
      </c>
      <c r="I10" s="21">
        <v>53170634</v>
      </c>
      <c r="K10" s="21">
        <v>243633501</v>
      </c>
      <c r="M10" s="21">
        <v>478812806</v>
      </c>
      <c r="O10" s="21">
        <v>-164746811</v>
      </c>
      <c r="Q10" s="21">
        <v>557699496</v>
      </c>
    </row>
    <row r="11" spans="1:17" ht="36" x14ac:dyDescent="0.45">
      <c r="A11" s="41" t="s">
        <v>43</v>
      </c>
      <c r="C11" s="21">
        <v>348285567</v>
      </c>
      <c r="E11" s="21">
        <v>-124509665</v>
      </c>
      <c r="G11" s="21" t="s">
        <v>184</v>
      </c>
      <c r="I11" s="21">
        <v>223775902</v>
      </c>
      <c r="K11" s="21">
        <v>1338520755</v>
      </c>
      <c r="M11" s="21">
        <v>1659688933</v>
      </c>
      <c r="O11" s="21" t="s">
        <v>184</v>
      </c>
      <c r="Q11" s="21">
        <v>2998209688</v>
      </c>
    </row>
    <row r="12" spans="1:17" ht="36" x14ac:dyDescent="0.45">
      <c r="A12" s="41" t="s">
        <v>46</v>
      </c>
      <c r="C12" s="21">
        <v>27964077</v>
      </c>
      <c r="E12" s="21" t="s">
        <v>184</v>
      </c>
      <c r="G12" s="21" t="s">
        <v>184</v>
      </c>
      <c r="I12" s="21">
        <v>27964077</v>
      </c>
      <c r="K12" s="21">
        <v>113311988</v>
      </c>
      <c r="M12" s="21" t="s">
        <v>184</v>
      </c>
      <c r="O12" s="21" t="s">
        <v>184</v>
      </c>
      <c r="Q12" s="21">
        <v>113311988</v>
      </c>
    </row>
    <row r="13" spans="1:17" ht="36" x14ac:dyDescent="0.45">
      <c r="A13" s="41" t="s">
        <v>49</v>
      </c>
      <c r="C13" s="21">
        <v>264504793</v>
      </c>
      <c r="E13" s="21" t="s">
        <v>184</v>
      </c>
      <c r="G13" s="21" t="s">
        <v>184</v>
      </c>
      <c r="I13" s="21">
        <v>264504793</v>
      </c>
      <c r="K13" s="21">
        <v>1010859622</v>
      </c>
      <c r="M13" s="21" t="s">
        <v>184</v>
      </c>
      <c r="O13" s="21" t="s">
        <v>184</v>
      </c>
      <c r="Q13" s="21">
        <v>1010859622</v>
      </c>
    </row>
    <row r="14" spans="1:17" ht="36" x14ac:dyDescent="0.45">
      <c r="A14" s="41" t="s">
        <v>54</v>
      </c>
      <c r="C14" s="21">
        <v>66879793</v>
      </c>
      <c r="E14" s="21" t="s">
        <v>184</v>
      </c>
      <c r="G14" s="21" t="s">
        <v>184</v>
      </c>
      <c r="I14" s="21">
        <v>66879793</v>
      </c>
      <c r="K14" s="21">
        <v>275018480</v>
      </c>
      <c r="M14" s="21">
        <v>170276460</v>
      </c>
      <c r="O14" s="21" t="s">
        <v>184</v>
      </c>
      <c r="Q14" s="21">
        <v>445294940</v>
      </c>
    </row>
    <row r="15" spans="1:17" ht="36" x14ac:dyDescent="0.45">
      <c r="A15" s="41" t="s">
        <v>58</v>
      </c>
      <c r="C15" s="21">
        <v>41667513</v>
      </c>
      <c r="E15" s="21">
        <v>-47735367</v>
      </c>
      <c r="G15" s="21" t="s">
        <v>184</v>
      </c>
      <c r="I15" s="21">
        <v>-6067854</v>
      </c>
      <c r="K15" s="21">
        <v>170130961</v>
      </c>
      <c r="M15" s="21">
        <v>-47735367</v>
      </c>
      <c r="O15" s="21" t="s">
        <v>184</v>
      </c>
      <c r="Q15" s="21">
        <v>122395594</v>
      </c>
    </row>
    <row r="16" spans="1:17" ht="36" x14ac:dyDescent="0.45">
      <c r="A16" s="41" t="s">
        <v>62</v>
      </c>
      <c r="C16" s="21">
        <v>289442614</v>
      </c>
      <c r="E16" s="21" t="s">
        <v>184</v>
      </c>
      <c r="G16" s="21" t="s">
        <v>184</v>
      </c>
      <c r="I16" s="21">
        <v>289442614</v>
      </c>
      <c r="K16" s="21">
        <v>1180924131</v>
      </c>
      <c r="M16" s="21">
        <v>415048871</v>
      </c>
      <c r="O16" s="21" t="s">
        <v>184</v>
      </c>
      <c r="Q16" s="21">
        <v>1595973002</v>
      </c>
    </row>
    <row r="17" spans="1:17" ht="36" x14ac:dyDescent="0.45">
      <c r="A17" s="41" t="s">
        <v>65</v>
      </c>
      <c r="C17" s="21">
        <v>364984505</v>
      </c>
      <c r="E17" s="21" t="s">
        <v>184</v>
      </c>
      <c r="G17" s="21" t="s">
        <v>184</v>
      </c>
      <c r="I17" s="21">
        <v>364984505</v>
      </c>
      <c r="K17" s="21">
        <v>1397875268</v>
      </c>
      <c r="M17" s="21" t="s">
        <v>184</v>
      </c>
      <c r="O17" s="21" t="s">
        <v>184</v>
      </c>
      <c r="Q17" s="21">
        <v>1397875268</v>
      </c>
    </row>
    <row r="18" spans="1:17" x14ac:dyDescent="0.45">
      <c r="A18" s="26" t="s">
        <v>18</v>
      </c>
      <c r="C18" s="26">
        <f>SUM(C9:$C$17)</f>
        <v>1456899496</v>
      </c>
      <c r="E18" s="26">
        <f>SUM(E9:$E$17)</f>
        <v>99384174</v>
      </c>
      <c r="G18" s="26" t="s">
        <v>184</v>
      </c>
      <c r="I18" s="26">
        <f>SUM(I9:$I$17)</f>
        <v>1556283670</v>
      </c>
      <c r="K18" s="26">
        <f>SUM(K9:$K$17)</f>
        <v>5730274706</v>
      </c>
      <c r="M18" s="26">
        <f>SUM(M9:$M$17)</f>
        <v>3458570974</v>
      </c>
      <c r="O18" s="26">
        <f>SUM(O9:$O$17)</f>
        <v>-164746811</v>
      </c>
      <c r="Q18" s="26">
        <f>SUM(Q9:$Q$17)</f>
        <v>9024098869</v>
      </c>
    </row>
    <row r="19" spans="1:17" x14ac:dyDescent="0.45">
      <c r="C19" s="15"/>
      <c r="E19" s="15"/>
      <c r="G19" s="15"/>
      <c r="I19" s="15"/>
      <c r="K19" s="15"/>
      <c r="M19" s="15"/>
      <c r="O19" s="15"/>
      <c r="Q19" s="15"/>
    </row>
  </sheetData>
  <sheetProtection algorithmName="SHA-512" hashValue="1XYm+pIBmRdYdBjjnXmBBfu2oUz0TuscGDpLWupKAWFv8k1rTNki5YNPaiyx9t/lmpOdL4k1OZP0TL9Rm5H/9Q==" saltValue="o0ZYi9ZqEmLSBPdIiTEp4g==" spinCount="100000" sheet="1" objects="1" scenarios="1" selectLockedCells="1" autoFilter="0" selectUnlockedCells="1"/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scale="77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rightToLeft="1" view="pageBreakPreview" zoomScale="60" zoomScaleNormal="100" workbookViewId="0">
      <selection activeCell="A21" sqref="A1:XFD1048576"/>
    </sheetView>
  </sheetViews>
  <sheetFormatPr defaultRowHeight="18" x14ac:dyDescent="0.45"/>
  <cols>
    <col min="1" max="1" width="25.5703125" style="13" customWidth="1"/>
    <col min="2" max="2" width="1.42578125" style="13" customWidth="1"/>
    <col min="3" max="3" width="17" style="13" customWidth="1"/>
    <col min="4" max="4" width="1.42578125" style="13" customWidth="1"/>
    <col min="5" max="5" width="17" style="13" customWidth="1"/>
    <col min="6" max="6" width="1.42578125" style="13" customWidth="1"/>
    <col min="7" max="7" width="14.140625" style="13" customWidth="1"/>
    <col min="8" max="8" width="1.42578125" style="13" customWidth="1"/>
    <col min="9" max="9" width="17" style="13" customWidth="1"/>
    <col min="10" max="10" width="1.42578125" style="13" customWidth="1"/>
    <col min="11" max="11" width="14.140625" style="13" customWidth="1"/>
    <col min="12" max="16384" width="9.140625" style="13"/>
  </cols>
  <sheetData>
    <row r="1" spans="1:11" ht="20.100000000000001" customHeight="1" x14ac:dyDescent="0.45">
      <c r="A1" s="56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20.100000000000001" customHeight="1" x14ac:dyDescent="0.45">
      <c r="A2" s="56" t="s">
        <v>112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20.100000000000001" customHeight="1" x14ac:dyDescent="0.45">
      <c r="A3" s="56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5" spans="1:11" ht="19.5" x14ac:dyDescent="0.45">
      <c r="A5" s="57" t="s">
        <v>170</v>
      </c>
      <c r="B5" s="54"/>
      <c r="C5" s="54"/>
      <c r="D5" s="54"/>
      <c r="E5" s="54"/>
      <c r="F5" s="54"/>
      <c r="G5" s="54"/>
      <c r="H5" s="54"/>
      <c r="I5" s="54"/>
      <c r="J5" s="54"/>
      <c r="K5" s="54"/>
    </row>
    <row r="7" spans="1:11" ht="19.5" x14ac:dyDescent="0.45">
      <c r="A7" s="50" t="s">
        <v>171</v>
      </c>
      <c r="B7" s="51"/>
      <c r="C7" s="51"/>
      <c r="E7" s="50" t="s">
        <v>128</v>
      </c>
      <c r="F7" s="51"/>
      <c r="G7" s="51"/>
      <c r="I7" s="50" t="s">
        <v>7</v>
      </c>
      <c r="J7" s="51"/>
      <c r="K7" s="51"/>
    </row>
    <row r="8" spans="1:11" ht="39" x14ac:dyDescent="0.45">
      <c r="A8" s="36" t="s">
        <v>172</v>
      </c>
      <c r="C8" s="36" t="s">
        <v>80</v>
      </c>
      <c r="E8" s="36" t="s">
        <v>173</v>
      </c>
      <c r="G8" s="36" t="s">
        <v>174</v>
      </c>
      <c r="I8" s="36" t="s">
        <v>173</v>
      </c>
      <c r="K8" s="36" t="s">
        <v>174</v>
      </c>
    </row>
    <row r="9" spans="1:11" x14ac:dyDescent="0.45">
      <c r="A9" s="41" t="s">
        <v>175</v>
      </c>
      <c r="C9" s="38" t="s">
        <v>106</v>
      </c>
      <c r="E9" s="21">
        <v>518082168</v>
      </c>
      <c r="G9" s="24">
        <f>E9/E17</f>
        <v>0.97390764250728823</v>
      </c>
      <c r="I9" s="21">
        <v>10285150620</v>
      </c>
      <c r="K9" s="24">
        <f>I9/I17</f>
        <v>0.58204239727833662</v>
      </c>
    </row>
    <row r="10" spans="1:11" x14ac:dyDescent="0.45">
      <c r="A10" s="41" t="s">
        <v>176</v>
      </c>
      <c r="C10" s="38" t="s">
        <v>88</v>
      </c>
      <c r="E10" s="21">
        <v>6370</v>
      </c>
      <c r="G10" s="24">
        <f>E10/E17</f>
        <v>1.1974532354048182E-5</v>
      </c>
      <c r="I10" s="21">
        <v>191839594</v>
      </c>
      <c r="K10" s="24">
        <f>I10/I17</f>
        <v>1.0856309383310014E-2</v>
      </c>
    </row>
    <row r="11" spans="1:11" x14ac:dyDescent="0.45">
      <c r="A11" s="41" t="s">
        <v>177</v>
      </c>
      <c r="C11" s="38" t="s">
        <v>95</v>
      </c>
      <c r="E11" s="21">
        <v>5095</v>
      </c>
      <c r="G11" s="24">
        <f>E11/E17</f>
        <v>9.577746050843875E-6</v>
      </c>
      <c r="I11" s="21">
        <v>10190</v>
      </c>
      <c r="K11" s="24">
        <f>I11/I17</f>
        <v>5.7665777074115906E-7</v>
      </c>
    </row>
    <row r="12" spans="1:11" x14ac:dyDescent="0.45">
      <c r="A12" s="41" t="s">
        <v>178</v>
      </c>
      <c r="C12" s="38" t="s">
        <v>101</v>
      </c>
      <c r="E12" s="21">
        <v>3674610</v>
      </c>
      <c r="G12" s="24">
        <f>E12/E17</f>
        <v>6.9076509157784917E-3</v>
      </c>
      <c r="I12" s="21">
        <v>9439508</v>
      </c>
      <c r="K12" s="24">
        <f>I12/I17</f>
        <v>5.3418701081190745E-4</v>
      </c>
    </row>
    <row r="13" spans="1:11" x14ac:dyDescent="0.45">
      <c r="A13" s="41" t="s">
        <v>179</v>
      </c>
      <c r="C13" s="38" t="s">
        <v>104</v>
      </c>
      <c r="E13" s="21">
        <v>10194076</v>
      </c>
      <c r="G13" s="24">
        <f>E13/E17</f>
        <v>1.9163154298528426E-2</v>
      </c>
      <c r="I13" s="21">
        <v>17229630</v>
      </c>
      <c r="K13" s="24">
        <f>I13/I17</f>
        <v>9.7503434999950903E-4</v>
      </c>
    </row>
    <row r="14" spans="1:11" x14ac:dyDescent="0.45">
      <c r="A14" s="41" t="s">
        <v>175</v>
      </c>
      <c r="C14" s="38" t="s">
        <v>180</v>
      </c>
      <c r="E14" s="32" t="s">
        <v>184</v>
      </c>
      <c r="F14" s="32"/>
      <c r="G14" s="32" t="s">
        <v>184</v>
      </c>
      <c r="H14" s="38"/>
      <c r="I14" s="21">
        <v>3024657534</v>
      </c>
      <c r="K14" s="24">
        <f>I14/I17</f>
        <v>0.17116705307280586</v>
      </c>
    </row>
    <row r="15" spans="1:11" x14ac:dyDescent="0.45">
      <c r="A15" s="41" t="s">
        <v>175</v>
      </c>
      <c r="C15" s="38" t="s">
        <v>181</v>
      </c>
      <c r="E15" s="32" t="s">
        <v>184</v>
      </c>
      <c r="F15" s="32"/>
      <c r="G15" s="32" t="s">
        <v>184</v>
      </c>
      <c r="H15" s="38"/>
      <c r="I15" s="21">
        <v>2958904109</v>
      </c>
      <c r="K15" s="24">
        <f>I15/I17</f>
        <v>0.1674460301602351</v>
      </c>
    </row>
    <row r="16" spans="1:11" x14ac:dyDescent="0.45">
      <c r="A16" s="41" t="s">
        <v>175</v>
      </c>
      <c r="C16" s="38" t="s">
        <v>182</v>
      </c>
      <c r="E16" s="32" t="s">
        <v>184</v>
      </c>
      <c r="F16" s="32"/>
      <c r="G16" s="32" t="s">
        <v>184</v>
      </c>
      <c r="H16" s="38"/>
      <c r="I16" s="21">
        <v>1183561644</v>
      </c>
      <c r="K16" s="24">
        <f>I16/I17</f>
        <v>6.6978412086730263E-2</v>
      </c>
    </row>
    <row r="17" spans="1:11" x14ac:dyDescent="0.45">
      <c r="A17" s="26" t="s">
        <v>18</v>
      </c>
      <c r="E17" s="26">
        <f>SUM(E9:$E$16)</f>
        <v>531962319</v>
      </c>
      <c r="G17" s="27">
        <f>SUM(G9:$G$16)</f>
        <v>1</v>
      </c>
      <c r="I17" s="26">
        <f>SUM(I9:$I$16)</f>
        <v>17670792829</v>
      </c>
      <c r="K17" s="27">
        <f>SUM(K9:$K$16)</f>
        <v>1</v>
      </c>
    </row>
    <row r="18" spans="1:11" x14ac:dyDescent="0.45">
      <c r="E18" s="15"/>
      <c r="G18" s="15"/>
      <c r="I18" s="15"/>
      <c r="K18" s="15"/>
    </row>
  </sheetData>
  <sheetProtection algorithmName="SHA-512" hashValue="6xHz/pwpFfz04K12Y2mh2VSabqV5Baeyr2AfdLfEQvlP+yfRCip/ED+ED10Yeq7M2a839qNeT0jC0HHujBJtpA==" saltValue="kzt5ioMQp6/97HsKqPCMpQ==" spinCount="100000" sheet="1" objects="1" scenarios="1" selectLockedCells="1" autoFilter="0" selectUnlockedCells="1"/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scale="78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rightToLeft="1" view="pageBreakPreview" zoomScale="60" zoomScaleNormal="100" workbookViewId="0">
      <selection activeCell="A18" sqref="A1:XFD1048576"/>
    </sheetView>
  </sheetViews>
  <sheetFormatPr defaultRowHeight="18" x14ac:dyDescent="0.45"/>
  <cols>
    <col min="1" max="1" width="25.5703125" style="13" customWidth="1"/>
    <col min="2" max="2" width="1.42578125" style="13" customWidth="1"/>
    <col min="3" max="3" width="18.42578125" style="13" customWidth="1"/>
    <col min="4" max="4" width="1.42578125" style="13" customWidth="1"/>
    <col min="5" max="5" width="18.42578125" style="13" customWidth="1"/>
    <col min="6" max="16384" width="9.140625" style="13"/>
  </cols>
  <sheetData>
    <row r="1" spans="1:5" ht="20.100000000000001" customHeight="1" x14ac:dyDescent="0.45">
      <c r="A1" s="58" t="s">
        <v>0</v>
      </c>
      <c r="B1" s="54"/>
      <c r="C1" s="54"/>
      <c r="D1" s="54"/>
      <c r="E1" s="54"/>
    </row>
    <row r="2" spans="1:5" ht="20.100000000000001" customHeight="1" x14ac:dyDescent="0.45">
      <c r="A2" s="58" t="s">
        <v>112</v>
      </c>
      <c r="B2" s="54"/>
      <c r="C2" s="54"/>
      <c r="D2" s="54"/>
      <c r="E2" s="54"/>
    </row>
    <row r="3" spans="1:5" ht="20.100000000000001" customHeight="1" x14ac:dyDescent="0.45">
      <c r="A3" s="58" t="s">
        <v>2</v>
      </c>
      <c r="B3" s="54"/>
      <c r="C3" s="54"/>
      <c r="D3" s="54"/>
      <c r="E3" s="54"/>
    </row>
    <row r="5" spans="1:5" ht="21" x14ac:dyDescent="0.45">
      <c r="A5" s="59" t="s">
        <v>183</v>
      </c>
      <c r="B5" s="54"/>
      <c r="C5" s="54"/>
      <c r="D5" s="54"/>
      <c r="E5" s="54"/>
    </row>
    <row r="7" spans="1:5" ht="21" x14ac:dyDescent="0.45">
      <c r="C7" s="28" t="s">
        <v>128</v>
      </c>
      <c r="E7" s="28" t="s">
        <v>7</v>
      </c>
    </row>
    <row r="8" spans="1:5" ht="21" x14ac:dyDescent="0.45">
      <c r="A8" s="29" t="s">
        <v>124</v>
      </c>
      <c r="C8" s="29" t="s">
        <v>84</v>
      </c>
      <c r="E8" s="29" t="s">
        <v>84</v>
      </c>
    </row>
    <row r="9" spans="1:5" ht="18.75" x14ac:dyDescent="0.45">
      <c r="A9" s="19" t="s">
        <v>18</v>
      </c>
      <c r="C9" s="19" t="s">
        <v>184</v>
      </c>
      <c r="E9" s="19" t="s">
        <v>184</v>
      </c>
    </row>
    <row r="10" spans="1:5" ht="18.75" x14ac:dyDescent="0.45">
      <c r="C10" s="14"/>
      <c r="E10" s="14"/>
    </row>
  </sheetData>
  <sheetProtection algorithmName="SHA-512" hashValue="aYuH3FPwc3hww+PGrpIO6AxsU+rWrrUYWZzpHZrxqSXodAfm3nke48t4CoWafhog2o33d7tFH/ZQJDtwii+0/g==" saltValue="kWauLNxogbqLeoz4We3ibA==" spinCount="100000" sheet="1" objects="1" scenarios="1" selectLockedCells="1" autoFilter="0" selectUnlockedCells="1"/>
  <mergeCells count="4">
    <mergeCell ref="A1:E1"/>
    <mergeCell ref="A2:E2"/>
    <mergeCell ref="A3:E3"/>
    <mergeCell ref="A5:E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"/>
  <sheetViews>
    <sheetView rightToLeft="1" view="pageBreakPreview" zoomScale="60" zoomScaleNormal="100" workbookViewId="0">
      <selection sqref="A1:W1"/>
    </sheetView>
  </sheetViews>
  <sheetFormatPr defaultRowHeight="18" x14ac:dyDescent="0.45"/>
  <cols>
    <col min="1" max="1" width="17" style="13" customWidth="1"/>
    <col min="2" max="2" width="1.42578125" style="13" customWidth="1"/>
    <col min="3" max="3" width="14" style="13" customWidth="1"/>
    <col min="4" max="4" width="1.42578125" style="13" customWidth="1"/>
    <col min="5" max="5" width="18.7109375" style="13" customWidth="1"/>
    <col min="6" max="6" width="1.42578125" style="13" customWidth="1"/>
    <col min="7" max="7" width="18.85546875" style="13" customWidth="1"/>
    <col min="8" max="8" width="1.42578125" style="13" customWidth="1"/>
    <col min="9" max="9" width="11.42578125" style="13" customWidth="1"/>
    <col min="10" max="10" width="17" style="13" customWidth="1"/>
    <col min="11" max="11" width="1.42578125" style="13" customWidth="1"/>
    <col min="12" max="12" width="11.42578125" style="13" customWidth="1"/>
    <col min="13" max="13" width="17" style="13" customWidth="1"/>
    <col min="14" max="14" width="1.42578125" style="13" customWidth="1"/>
    <col min="15" max="15" width="14.42578125" style="13" customWidth="1"/>
    <col min="16" max="16" width="1.42578125" style="13" customWidth="1"/>
    <col min="17" max="17" width="11.42578125" style="13" customWidth="1"/>
    <col min="18" max="18" width="1.42578125" style="13" customWidth="1"/>
    <col min="19" max="19" width="18.140625" style="13" customWidth="1"/>
    <col min="20" max="20" width="1.42578125" style="13" customWidth="1"/>
    <col min="21" max="21" width="19" style="13" customWidth="1"/>
    <col min="22" max="22" width="1.42578125" style="13" customWidth="1"/>
    <col min="23" max="23" width="8.5703125" style="13" customWidth="1"/>
    <col min="24" max="16384" width="9.140625" style="13"/>
  </cols>
  <sheetData>
    <row r="1" spans="1:24" ht="20.100000000000001" customHeight="1" x14ac:dyDescent="0.45">
      <c r="A1" s="56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</row>
    <row r="2" spans="1:24" ht="20.100000000000001" customHeight="1" x14ac:dyDescent="0.45">
      <c r="A2" s="56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spans="1:24" ht="20.100000000000001" customHeight="1" x14ac:dyDescent="0.45">
      <c r="A3" s="56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</row>
    <row r="4" spans="1:24" x14ac:dyDescent="0.45">
      <c r="U4" s="21"/>
    </row>
    <row r="5" spans="1:24" ht="19.5" x14ac:dyDescent="0.45">
      <c r="A5" s="57" t="s">
        <v>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</row>
    <row r="6" spans="1:24" ht="19.5" x14ac:dyDescent="0.45">
      <c r="A6" s="57" t="s">
        <v>4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</row>
    <row r="8" spans="1:24" ht="19.5" x14ac:dyDescent="0.45">
      <c r="C8" s="50" t="s">
        <v>5</v>
      </c>
      <c r="D8" s="51"/>
      <c r="E8" s="51"/>
      <c r="F8" s="51"/>
      <c r="G8" s="51"/>
      <c r="I8" s="50" t="s">
        <v>6</v>
      </c>
      <c r="J8" s="51"/>
      <c r="K8" s="51"/>
      <c r="L8" s="51"/>
      <c r="M8" s="51"/>
      <c r="O8" s="50" t="s">
        <v>7</v>
      </c>
      <c r="P8" s="51"/>
      <c r="Q8" s="51"/>
      <c r="R8" s="51"/>
      <c r="S8" s="51"/>
      <c r="T8" s="51"/>
      <c r="U8" s="51"/>
      <c r="V8" s="51"/>
      <c r="W8" s="51"/>
    </row>
    <row r="9" spans="1:24" x14ac:dyDescent="0.45">
      <c r="A9" s="52" t="s">
        <v>8</v>
      </c>
      <c r="C9" s="52" t="s">
        <v>9</v>
      </c>
      <c r="E9" s="52" t="s">
        <v>10</v>
      </c>
      <c r="G9" s="52" t="s">
        <v>11</v>
      </c>
      <c r="I9" s="52" t="s">
        <v>12</v>
      </c>
      <c r="J9" s="54"/>
      <c r="L9" s="52" t="s">
        <v>13</v>
      </c>
      <c r="M9" s="54"/>
      <c r="O9" s="52" t="s">
        <v>9</v>
      </c>
      <c r="Q9" s="55" t="s">
        <v>14</v>
      </c>
      <c r="S9" s="52" t="s">
        <v>10</v>
      </c>
      <c r="U9" s="52" t="s">
        <v>11</v>
      </c>
      <c r="W9" s="55" t="s">
        <v>15</v>
      </c>
    </row>
    <row r="10" spans="1:24" x14ac:dyDescent="0.45">
      <c r="A10" s="53"/>
      <c r="C10" s="53"/>
      <c r="E10" s="53"/>
      <c r="G10" s="53"/>
      <c r="I10" s="22" t="s">
        <v>9</v>
      </c>
      <c r="J10" s="22" t="s">
        <v>10</v>
      </c>
      <c r="L10" s="22" t="s">
        <v>9</v>
      </c>
      <c r="M10" s="22" t="s">
        <v>16</v>
      </c>
      <c r="O10" s="53"/>
      <c r="Q10" s="53"/>
      <c r="S10" s="53"/>
      <c r="U10" s="53"/>
      <c r="W10" s="53"/>
    </row>
    <row r="11" spans="1:24" x14ac:dyDescent="0.45">
      <c r="A11" s="23" t="s">
        <v>17</v>
      </c>
      <c r="C11" s="21">
        <v>1225792813</v>
      </c>
      <c r="E11" s="21">
        <v>16038535851674</v>
      </c>
      <c r="G11" s="21">
        <v>14134898368733</v>
      </c>
      <c r="I11" s="21">
        <v>18420212</v>
      </c>
      <c r="J11" s="21">
        <v>231393588940</v>
      </c>
      <c r="L11" s="21">
        <v>22152131</v>
      </c>
      <c r="M11" s="21">
        <v>279797234683</v>
      </c>
      <c r="O11" s="21">
        <v>1222060894</v>
      </c>
      <c r="Q11" s="21">
        <v>12650</v>
      </c>
      <c r="S11" s="21">
        <v>15980142202749</v>
      </c>
      <c r="U11" s="21">
        <v>15447321415665</v>
      </c>
      <c r="W11" s="24">
        <f>U11/15756685545203</f>
        <v>0.98036616719610914</v>
      </c>
      <c r="X11" s="25"/>
    </row>
    <row r="12" spans="1:24" x14ac:dyDescent="0.45">
      <c r="A12" s="26" t="s">
        <v>18</v>
      </c>
      <c r="C12" s="26">
        <f>SUM(C11:$C$11)</f>
        <v>1225792813</v>
      </c>
      <c r="E12" s="26">
        <f>SUM(E11:$E$11)</f>
        <v>16038535851674</v>
      </c>
      <c r="G12" s="26">
        <f>SUM(G11:$G$11)</f>
        <v>14134898368733</v>
      </c>
      <c r="I12" s="26">
        <f>SUM(I11:$I$11)</f>
        <v>18420212</v>
      </c>
      <c r="J12" s="26">
        <f>SUM(J11:$J$11)</f>
        <v>231393588940</v>
      </c>
      <c r="L12" s="26">
        <f>SUM(L11:$L$11)</f>
        <v>22152131</v>
      </c>
      <c r="M12" s="26">
        <f>SUM(M11:$M$11)</f>
        <v>279797234683</v>
      </c>
      <c r="O12" s="26">
        <f>SUM(O11:$O$11)</f>
        <v>1222060894</v>
      </c>
      <c r="Q12" s="26">
        <f>SUM(Q11:$Q$11)</f>
        <v>12650</v>
      </c>
      <c r="S12" s="26">
        <f>SUM(S11:$S$11)</f>
        <v>15980142202749</v>
      </c>
      <c r="U12" s="26">
        <f>SUM(U11:$U$11)</f>
        <v>15447321415665</v>
      </c>
      <c r="W12" s="27">
        <f>SUM(W11:$W$11)</f>
        <v>0.98036616719610914</v>
      </c>
    </row>
    <row r="13" spans="1:24" x14ac:dyDescent="0.45">
      <c r="C13" s="15"/>
      <c r="E13" s="15"/>
      <c r="G13" s="15"/>
      <c r="I13" s="15"/>
      <c r="J13" s="15"/>
      <c r="L13" s="15"/>
      <c r="M13" s="15"/>
      <c r="O13" s="15"/>
      <c r="Q13" s="15"/>
      <c r="S13" s="15"/>
      <c r="U13" s="15"/>
      <c r="W13" s="15"/>
    </row>
  </sheetData>
  <sheetProtection algorithmName="SHA-512" hashValue="SWMU1pkenCQ9CK5jxk6r5ehH084bvrNEAXqcw97ILY2C8Omg14DN3aK4UMMGAP5vMMXDxu9KBMRX5FDoSWTFTA==" saltValue="cfqnQddqfk06W8XMM6aBQg==" spinCount="100000" sheet="1" objects="1" scenarios="1" selectLockedCells="1" autoFilter="0" selectUnlockedCells="1"/>
  <mergeCells count="19">
    <mergeCell ref="A1:W1"/>
    <mergeCell ref="A2:W2"/>
    <mergeCell ref="A3:W3"/>
    <mergeCell ref="A5:W5"/>
    <mergeCell ref="A6:W6"/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</mergeCells>
  <pageMargins left="0.7" right="0.7" top="0.75" bottom="0.75" header="0.3" footer="0.3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"/>
  <sheetViews>
    <sheetView rightToLeft="1" view="pageBreakPreview" zoomScale="60" zoomScaleNormal="100" workbookViewId="0">
      <selection activeCell="A18" sqref="A1:XFD1048576"/>
    </sheetView>
  </sheetViews>
  <sheetFormatPr defaultRowHeight="18" x14ac:dyDescent="0.45"/>
  <cols>
    <col min="1" max="1" width="17" style="13" customWidth="1"/>
    <col min="2" max="2" width="1.42578125" style="13" customWidth="1"/>
    <col min="3" max="3" width="14.140625" style="13" customWidth="1"/>
    <col min="4" max="4" width="1.42578125" style="13" customWidth="1"/>
    <col min="5" max="5" width="14.140625" style="13" customWidth="1"/>
    <col min="6" max="6" width="1.42578125" style="13" customWidth="1"/>
    <col min="7" max="7" width="14.140625" style="13" customWidth="1"/>
    <col min="8" max="8" width="1.42578125" style="13" customWidth="1"/>
    <col min="9" max="9" width="14.140625" style="13" customWidth="1"/>
    <col min="10" max="10" width="1.42578125" style="13" customWidth="1"/>
    <col min="11" max="11" width="14.140625" style="13" customWidth="1"/>
    <col min="12" max="12" width="1.42578125" style="13" customWidth="1"/>
    <col min="13" max="13" width="14.140625" style="13" customWidth="1"/>
    <col min="14" max="14" width="1.42578125" style="13" customWidth="1"/>
    <col min="15" max="15" width="14.140625" style="13" customWidth="1"/>
    <col min="16" max="16" width="1.42578125" style="13" customWidth="1"/>
    <col min="17" max="17" width="14.140625" style="13" customWidth="1"/>
    <col min="18" max="16384" width="9.140625" style="13"/>
  </cols>
  <sheetData>
    <row r="1" spans="1:17" ht="20.100000000000001" customHeight="1" x14ac:dyDescent="0.45">
      <c r="A1" s="58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1:17" ht="20.100000000000001" customHeight="1" x14ac:dyDescent="0.45">
      <c r="A2" s="58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1:17" ht="20.100000000000001" customHeight="1" x14ac:dyDescent="0.45">
      <c r="A3" s="58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</row>
    <row r="5" spans="1:17" ht="21" x14ac:dyDescent="0.45">
      <c r="A5" s="59" t="s">
        <v>19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</row>
    <row r="7" spans="1:17" ht="21" x14ac:dyDescent="0.45">
      <c r="C7" s="60" t="s">
        <v>5</v>
      </c>
      <c r="D7" s="51"/>
      <c r="E7" s="51"/>
      <c r="F7" s="51"/>
      <c r="G7" s="51"/>
      <c r="H7" s="51"/>
      <c r="I7" s="51"/>
      <c r="K7" s="60" t="s">
        <v>7</v>
      </c>
      <c r="L7" s="51"/>
      <c r="M7" s="51"/>
      <c r="N7" s="51"/>
      <c r="O7" s="51"/>
      <c r="P7" s="51"/>
      <c r="Q7" s="51"/>
    </row>
    <row r="8" spans="1:17" ht="21" x14ac:dyDescent="0.45">
      <c r="A8" s="28" t="s">
        <v>20</v>
      </c>
      <c r="C8" s="28" t="s">
        <v>21</v>
      </c>
      <c r="E8" s="28" t="s">
        <v>22</v>
      </c>
      <c r="G8" s="28" t="s">
        <v>23</v>
      </c>
      <c r="I8" s="28" t="s">
        <v>24</v>
      </c>
      <c r="K8" s="28" t="s">
        <v>21</v>
      </c>
      <c r="M8" s="28" t="s">
        <v>22</v>
      </c>
      <c r="O8" s="28" t="s">
        <v>23</v>
      </c>
      <c r="Q8" s="28" t="s">
        <v>24</v>
      </c>
    </row>
    <row r="9" spans="1:17" ht="18.75" x14ac:dyDescent="0.45">
      <c r="A9" s="19" t="s">
        <v>18</v>
      </c>
      <c r="C9" s="19" t="s">
        <v>184</v>
      </c>
      <c r="E9" s="19" t="s">
        <v>184</v>
      </c>
      <c r="I9" s="19" t="s">
        <v>184</v>
      </c>
      <c r="K9" s="19" t="s">
        <v>184</v>
      </c>
      <c r="M9" s="19" t="s">
        <v>184</v>
      </c>
      <c r="Q9" s="19" t="s">
        <v>184</v>
      </c>
    </row>
    <row r="10" spans="1:17" ht="18.75" x14ac:dyDescent="0.45">
      <c r="C10" s="14"/>
      <c r="E10" s="14"/>
      <c r="I10" s="14"/>
      <c r="K10" s="15"/>
      <c r="M10" s="14"/>
      <c r="Q10" s="14"/>
    </row>
  </sheetData>
  <sheetProtection algorithmName="SHA-512" hashValue="4xJ8Cndq08/OSsqfI+YkOfQMePL9kV2CUoFyqoyqw/4XavoWtqzm4curaqbAZeh4Y8uiEByUCG25/pRySLKLPA==" saltValue="Fn0I4Y425JoglkxdqIvcyA==" spinCount="100000" sheet="1" objects="1" scenarios="1" selectLockedCells="1" autoFilter="0" selectUnlockedCells="1"/>
  <mergeCells count="6">
    <mergeCell ref="A1:Q1"/>
    <mergeCell ref="A2:Q2"/>
    <mergeCell ref="A3:Q3"/>
    <mergeCell ref="A5:Q5"/>
    <mergeCell ref="C7:I7"/>
    <mergeCell ref="K7:Q7"/>
  </mergeCells>
  <pageMargins left="0.2" right="0.2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0"/>
  <sheetViews>
    <sheetView rightToLeft="1" view="pageBreakPreview" topLeftCell="B1" zoomScale="60" zoomScaleNormal="93" workbookViewId="0">
      <selection activeCell="B1" sqref="A1:XFD1048576"/>
    </sheetView>
  </sheetViews>
  <sheetFormatPr defaultRowHeight="18" x14ac:dyDescent="0.45"/>
  <cols>
    <col min="1" max="1" width="29" style="13" customWidth="1"/>
    <col min="2" max="2" width="1.42578125" style="13" customWidth="1"/>
    <col min="3" max="3" width="8.5703125" style="13" customWidth="1"/>
    <col min="4" max="4" width="1.42578125" style="13" customWidth="1"/>
    <col min="5" max="5" width="11.42578125" style="13" customWidth="1"/>
    <col min="6" max="6" width="1.42578125" style="13" customWidth="1"/>
    <col min="7" max="7" width="11.42578125" style="13" customWidth="1"/>
    <col min="8" max="8" width="1.42578125" style="13" customWidth="1"/>
    <col min="9" max="9" width="11.42578125" style="13" customWidth="1"/>
    <col min="10" max="10" width="1.42578125" style="13" customWidth="1"/>
    <col min="11" max="11" width="7.140625" style="13" customWidth="1"/>
    <col min="12" max="12" width="1.42578125" style="13" customWidth="1"/>
    <col min="13" max="13" width="7.140625" style="13" customWidth="1"/>
    <col min="14" max="14" width="1.42578125" style="13" customWidth="1"/>
    <col min="15" max="15" width="11.42578125" style="13" customWidth="1"/>
    <col min="16" max="16" width="1.42578125" style="13" customWidth="1"/>
    <col min="17" max="17" width="18.42578125" style="13" customWidth="1"/>
    <col min="18" max="18" width="1.42578125" style="13" customWidth="1"/>
    <col min="19" max="19" width="18.42578125" style="13" customWidth="1"/>
    <col min="20" max="20" width="1.42578125" style="13" customWidth="1"/>
    <col min="21" max="21" width="11.42578125" style="13" customWidth="1"/>
    <col min="22" max="22" width="18.42578125" style="13" customWidth="1"/>
    <col min="23" max="23" width="1.42578125" style="13" customWidth="1"/>
    <col min="24" max="24" width="11.42578125" style="13" customWidth="1"/>
    <col min="25" max="25" width="14.42578125" style="13" customWidth="1"/>
    <col min="26" max="26" width="1.42578125" style="13" customWidth="1"/>
    <col min="27" max="27" width="11.42578125" style="13" customWidth="1"/>
    <col min="28" max="28" width="1.42578125" style="13" customWidth="1"/>
    <col min="29" max="29" width="11.42578125" style="13" customWidth="1"/>
    <col min="30" max="30" width="1.42578125" style="13" customWidth="1"/>
    <col min="31" max="31" width="18.42578125" style="13" customWidth="1"/>
    <col min="32" max="32" width="1.42578125" style="13" customWidth="1"/>
    <col min="33" max="33" width="18.42578125" style="13" customWidth="1"/>
    <col min="34" max="34" width="1.42578125" style="13" customWidth="1"/>
    <col min="35" max="35" width="8.5703125" style="13" customWidth="1"/>
    <col min="36" max="16384" width="9.140625" style="13"/>
  </cols>
  <sheetData>
    <row r="1" spans="1:36" ht="20.100000000000001" customHeight="1" x14ac:dyDescent="0.45">
      <c r="A1" s="56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</row>
    <row r="2" spans="1:36" ht="20.100000000000001" customHeight="1" x14ac:dyDescent="0.45">
      <c r="A2" s="56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</row>
    <row r="3" spans="1:36" ht="20.100000000000001" customHeight="1" x14ac:dyDescent="0.45">
      <c r="A3" s="56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</row>
    <row r="4" spans="1:36" x14ac:dyDescent="0.45">
      <c r="AG4" s="35">
        <v>15756685545203</v>
      </c>
    </row>
    <row r="5" spans="1:36" ht="19.5" x14ac:dyDescent="0.45">
      <c r="A5" s="57" t="s">
        <v>25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</row>
    <row r="7" spans="1:36" ht="19.5" x14ac:dyDescent="0.45">
      <c r="C7" s="50" t="s">
        <v>26</v>
      </c>
      <c r="D7" s="51"/>
      <c r="E7" s="51"/>
      <c r="F7" s="51"/>
      <c r="G7" s="51"/>
      <c r="H7" s="51"/>
      <c r="I7" s="51"/>
      <c r="J7" s="51"/>
      <c r="K7" s="51"/>
      <c r="L7" s="51"/>
      <c r="M7" s="51"/>
      <c r="O7" s="50" t="s">
        <v>5</v>
      </c>
      <c r="P7" s="51"/>
      <c r="Q7" s="51"/>
      <c r="R7" s="51"/>
      <c r="S7" s="51"/>
      <c r="U7" s="50" t="s">
        <v>6</v>
      </c>
      <c r="V7" s="51"/>
      <c r="W7" s="51"/>
      <c r="X7" s="51"/>
      <c r="Y7" s="51"/>
      <c r="AA7" s="50" t="s">
        <v>7</v>
      </c>
      <c r="AB7" s="51"/>
      <c r="AC7" s="51"/>
      <c r="AD7" s="51"/>
      <c r="AE7" s="51"/>
      <c r="AF7" s="51"/>
      <c r="AG7" s="51"/>
      <c r="AH7" s="51"/>
      <c r="AI7" s="51"/>
    </row>
    <row r="8" spans="1:36" x14ac:dyDescent="0.45">
      <c r="A8" s="52" t="s">
        <v>27</v>
      </c>
      <c r="C8" s="55" t="s">
        <v>28</v>
      </c>
      <c r="E8" s="55" t="s">
        <v>29</v>
      </c>
      <c r="G8" s="55" t="s">
        <v>30</v>
      </c>
      <c r="I8" s="55" t="s">
        <v>31</v>
      </c>
      <c r="K8" s="55" t="s">
        <v>32</v>
      </c>
      <c r="M8" s="55" t="s">
        <v>24</v>
      </c>
      <c r="O8" s="52" t="s">
        <v>9</v>
      </c>
      <c r="Q8" s="52" t="s">
        <v>10</v>
      </c>
      <c r="S8" s="52" t="s">
        <v>11</v>
      </c>
      <c r="U8" s="52" t="s">
        <v>12</v>
      </c>
      <c r="V8" s="54"/>
      <c r="X8" s="52" t="s">
        <v>13</v>
      </c>
      <c r="Y8" s="54"/>
      <c r="AA8" s="52" t="s">
        <v>9</v>
      </c>
      <c r="AC8" s="55" t="s">
        <v>33</v>
      </c>
      <c r="AE8" s="52" t="s">
        <v>10</v>
      </c>
      <c r="AG8" s="52" t="s">
        <v>11</v>
      </c>
      <c r="AI8" s="55" t="s">
        <v>15</v>
      </c>
    </row>
    <row r="9" spans="1:36" x14ac:dyDescent="0.45">
      <c r="A9" s="53"/>
      <c r="C9" s="53"/>
      <c r="E9" s="53"/>
      <c r="G9" s="53"/>
      <c r="I9" s="53"/>
      <c r="K9" s="53"/>
      <c r="M9" s="53"/>
      <c r="O9" s="53"/>
      <c r="Q9" s="53"/>
      <c r="S9" s="53"/>
      <c r="U9" s="22" t="s">
        <v>9</v>
      </c>
      <c r="V9" s="22" t="s">
        <v>10</v>
      </c>
      <c r="X9" s="22" t="s">
        <v>9</v>
      </c>
      <c r="Y9" s="22" t="s">
        <v>16</v>
      </c>
      <c r="AA9" s="53"/>
      <c r="AC9" s="53"/>
      <c r="AE9" s="53"/>
      <c r="AG9" s="53"/>
      <c r="AI9" s="53"/>
    </row>
    <row r="10" spans="1:36" ht="29.25" customHeight="1" x14ac:dyDescent="0.45">
      <c r="A10" s="23" t="s">
        <v>34</v>
      </c>
      <c r="C10" s="38" t="s">
        <v>35</v>
      </c>
      <c r="E10" s="38" t="s">
        <v>36</v>
      </c>
      <c r="G10" s="38" t="s">
        <v>37</v>
      </c>
      <c r="I10" s="38" t="s">
        <v>38</v>
      </c>
      <c r="K10" s="38" t="s">
        <v>184</v>
      </c>
      <c r="M10" s="32" t="s">
        <v>184</v>
      </c>
      <c r="O10" s="21">
        <v>5220</v>
      </c>
      <c r="Q10" s="21">
        <v>17957085467</v>
      </c>
      <c r="S10" s="21">
        <v>23091846964</v>
      </c>
      <c r="U10" s="32" t="s">
        <v>184</v>
      </c>
      <c r="V10" s="32" t="s">
        <v>184</v>
      </c>
      <c r="W10" s="32"/>
      <c r="X10" s="32" t="s">
        <v>184</v>
      </c>
      <c r="Y10" s="32" t="s">
        <v>184</v>
      </c>
      <c r="Z10" s="38"/>
      <c r="AA10" s="21">
        <v>5220</v>
      </c>
      <c r="AC10" s="21">
        <v>4479009</v>
      </c>
      <c r="AE10" s="21">
        <v>17957085467</v>
      </c>
      <c r="AG10" s="21">
        <v>23363476170</v>
      </c>
      <c r="AI10" s="24">
        <f>AG10/15756685545203</f>
        <v>1.4827659093008191E-3</v>
      </c>
      <c r="AJ10" s="25"/>
    </row>
    <row r="11" spans="1:36" ht="27" customHeight="1" x14ac:dyDescent="0.45">
      <c r="A11" s="23" t="s">
        <v>39</v>
      </c>
      <c r="C11" s="38" t="s">
        <v>35</v>
      </c>
      <c r="E11" s="38" t="s">
        <v>36</v>
      </c>
      <c r="G11" s="38" t="s">
        <v>40</v>
      </c>
      <c r="I11" s="38" t="s">
        <v>41</v>
      </c>
      <c r="K11" s="38" t="s">
        <v>42</v>
      </c>
      <c r="M11" s="32" t="s">
        <v>184</v>
      </c>
      <c r="O11" s="21">
        <v>4000</v>
      </c>
      <c r="Q11" s="21">
        <v>3546395201</v>
      </c>
      <c r="S11" s="21">
        <v>3997100000</v>
      </c>
      <c r="U11" s="32" t="s">
        <v>184</v>
      </c>
      <c r="V11" s="32" t="s">
        <v>184</v>
      </c>
      <c r="W11" s="32"/>
      <c r="X11" s="32" t="s">
        <v>184</v>
      </c>
      <c r="Y11" s="32" t="s">
        <v>184</v>
      </c>
      <c r="Z11" s="38"/>
      <c r="AA11" s="21">
        <v>4000</v>
      </c>
      <c r="AC11" s="21">
        <v>1000000</v>
      </c>
      <c r="AE11" s="21">
        <v>3546395201</v>
      </c>
      <c r="AG11" s="21">
        <v>3997100000</v>
      </c>
      <c r="AI11" s="24">
        <f t="shared" ref="AI11:AI18" si="0">AG11/15756685545203</f>
        <v>2.5367644664438238E-4</v>
      </c>
      <c r="AJ11" s="25"/>
    </row>
    <row r="12" spans="1:36" ht="24.75" customHeight="1" x14ac:dyDescent="0.45">
      <c r="A12" s="23" t="s">
        <v>43</v>
      </c>
      <c r="C12" s="38" t="s">
        <v>35</v>
      </c>
      <c r="E12" s="38" t="s">
        <v>36</v>
      </c>
      <c r="G12" s="38" t="s">
        <v>44</v>
      </c>
      <c r="I12" s="38" t="s">
        <v>45</v>
      </c>
      <c r="K12" s="38" t="s">
        <v>42</v>
      </c>
      <c r="M12" s="32" t="s">
        <v>184</v>
      </c>
      <c r="O12" s="21">
        <v>24920</v>
      </c>
      <c r="Q12" s="21">
        <v>24681310019</v>
      </c>
      <c r="S12" s="21">
        <v>24503502072</v>
      </c>
      <c r="U12" s="32" t="s">
        <v>184</v>
      </c>
      <c r="V12" s="32" t="s">
        <v>184</v>
      </c>
      <c r="W12" s="32"/>
      <c r="X12" s="32" t="s">
        <v>184</v>
      </c>
      <c r="Y12" s="32" t="s">
        <v>184</v>
      </c>
      <c r="Z12" s="38"/>
      <c r="AA12" s="21">
        <v>24920</v>
      </c>
      <c r="AC12" s="21">
        <v>979000</v>
      </c>
      <c r="AE12" s="21">
        <v>24681310019</v>
      </c>
      <c r="AG12" s="21">
        <v>24378992407</v>
      </c>
      <c r="AI12" s="24">
        <f t="shared" si="0"/>
        <v>1.5472157730800178E-3</v>
      </c>
      <c r="AJ12" s="25"/>
    </row>
    <row r="13" spans="1:36" ht="27.75" customHeight="1" x14ac:dyDescent="0.45">
      <c r="A13" s="23" t="s">
        <v>46</v>
      </c>
      <c r="C13" s="38" t="s">
        <v>35</v>
      </c>
      <c r="E13" s="38" t="s">
        <v>36</v>
      </c>
      <c r="G13" s="38" t="s">
        <v>47</v>
      </c>
      <c r="I13" s="38" t="s">
        <v>48</v>
      </c>
      <c r="K13" s="38" t="s">
        <v>42</v>
      </c>
      <c r="M13" s="32" t="s">
        <v>184</v>
      </c>
      <c r="O13" s="21">
        <v>2100</v>
      </c>
      <c r="Q13" s="21">
        <v>2096044286</v>
      </c>
      <c r="S13" s="21">
        <v>2140447050</v>
      </c>
      <c r="U13" s="32" t="s">
        <v>184</v>
      </c>
      <c r="V13" s="32" t="s">
        <v>184</v>
      </c>
      <c r="W13" s="32"/>
      <c r="X13" s="32" t="s">
        <v>184</v>
      </c>
      <c r="Y13" s="32" t="s">
        <v>184</v>
      </c>
      <c r="Z13" s="38"/>
      <c r="AA13" s="21">
        <v>2100</v>
      </c>
      <c r="AC13" s="21">
        <v>1020000</v>
      </c>
      <c r="AE13" s="21">
        <v>2096044286</v>
      </c>
      <c r="AG13" s="21">
        <v>2140447050</v>
      </c>
      <c r="AI13" s="24">
        <f t="shared" si="0"/>
        <v>1.3584373717806677E-4</v>
      </c>
      <c r="AJ13" s="25"/>
    </row>
    <row r="14" spans="1:36" ht="30.75" customHeight="1" x14ac:dyDescent="0.45">
      <c r="A14" s="23" t="s">
        <v>49</v>
      </c>
      <c r="C14" s="38" t="s">
        <v>35</v>
      </c>
      <c r="E14" s="38" t="s">
        <v>50</v>
      </c>
      <c r="G14" s="38" t="s">
        <v>51</v>
      </c>
      <c r="I14" s="38" t="s">
        <v>52</v>
      </c>
      <c r="K14" s="38" t="s">
        <v>53</v>
      </c>
      <c r="M14" s="32" t="s">
        <v>184</v>
      </c>
      <c r="O14" s="21">
        <v>17000</v>
      </c>
      <c r="Q14" s="21">
        <v>15629891686</v>
      </c>
      <c r="S14" s="21">
        <v>10617296875</v>
      </c>
      <c r="U14" s="32" t="s">
        <v>184</v>
      </c>
      <c r="V14" s="32" t="s">
        <v>184</v>
      </c>
      <c r="W14" s="32"/>
      <c r="X14" s="32" t="s">
        <v>184</v>
      </c>
      <c r="Y14" s="32" t="s">
        <v>184</v>
      </c>
      <c r="Z14" s="38"/>
      <c r="AA14" s="21">
        <v>17000</v>
      </c>
      <c r="AC14" s="21">
        <v>625000</v>
      </c>
      <c r="AE14" s="21">
        <v>15629891686</v>
      </c>
      <c r="AG14" s="21">
        <v>10617296875</v>
      </c>
      <c r="AI14" s="24">
        <f t="shared" si="0"/>
        <v>6.7382806139914067E-4</v>
      </c>
      <c r="AJ14" s="25"/>
    </row>
    <row r="15" spans="1:36" ht="36" customHeight="1" x14ac:dyDescent="0.45">
      <c r="A15" s="23" t="s">
        <v>54</v>
      </c>
      <c r="C15" s="38" t="s">
        <v>35</v>
      </c>
      <c r="E15" s="38" t="s">
        <v>50</v>
      </c>
      <c r="G15" s="38" t="s">
        <v>55</v>
      </c>
      <c r="I15" s="38" t="s">
        <v>56</v>
      </c>
      <c r="K15" s="38" t="s">
        <v>57</v>
      </c>
      <c r="M15" s="32" t="s">
        <v>184</v>
      </c>
      <c r="O15" s="21">
        <v>4800</v>
      </c>
      <c r="Q15" s="21">
        <v>4408250260</v>
      </c>
      <c r="S15" s="21">
        <v>4985982540</v>
      </c>
      <c r="U15" s="32" t="s">
        <v>184</v>
      </c>
      <c r="V15" s="32" t="s">
        <v>184</v>
      </c>
      <c r="W15" s="32"/>
      <c r="X15" s="32" t="s">
        <v>184</v>
      </c>
      <c r="Y15" s="32" t="s">
        <v>184</v>
      </c>
      <c r="Z15" s="38"/>
      <c r="AA15" s="21">
        <v>4800</v>
      </c>
      <c r="AC15" s="21">
        <v>1039500</v>
      </c>
      <c r="AE15" s="21">
        <v>4408250260</v>
      </c>
      <c r="AG15" s="21">
        <v>4985982540</v>
      </c>
      <c r="AI15" s="24">
        <f t="shared" si="0"/>
        <v>3.1643599954420256E-4</v>
      </c>
      <c r="AJ15" s="25"/>
    </row>
    <row r="16" spans="1:36" ht="30.75" customHeight="1" x14ac:dyDescent="0.45">
      <c r="A16" s="23" t="s">
        <v>58</v>
      </c>
      <c r="C16" s="38" t="s">
        <v>59</v>
      </c>
      <c r="E16" s="38" t="s">
        <v>36</v>
      </c>
      <c r="G16" s="38" t="s">
        <v>60</v>
      </c>
      <c r="I16" s="38" t="s">
        <v>61</v>
      </c>
      <c r="K16" s="38" t="s">
        <v>53</v>
      </c>
      <c r="M16" s="32" t="s">
        <v>184</v>
      </c>
      <c r="O16" s="21">
        <v>2810</v>
      </c>
      <c r="Q16" s="21">
        <v>2724957615</v>
      </c>
      <c r="S16" s="21">
        <v>2695644240</v>
      </c>
      <c r="U16" s="32" t="s">
        <v>184</v>
      </c>
      <c r="V16" s="32" t="s">
        <v>184</v>
      </c>
      <c r="W16" s="32"/>
      <c r="X16" s="32" t="s">
        <v>184</v>
      </c>
      <c r="Y16" s="32" t="s">
        <v>184</v>
      </c>
      <c r="Z16" s="38"/>
      <c r="AA16" s="21">
        <v>2810</v>
      </c>
      <c r="AC16" s="21">
        <v>943000</v>
      </c>
      <c r="AE16" s="21">
        <v>2724957615</v>
      </c>
      <c r="AG16" s="21">
        <v>2647908873</v>
      </c>
      <c r="AI16" s="24">
        <f t="shared" si="0"/>
        <v>1.6804986463705467E-4</v>
      </c>
      <c r="AJ16" s="25"/>
    </row>
    <row r="17" spans="1:36" ht="26.25" customHeight="1" x14ac:dyDescent="0.45">
      <c r="A17" s="23" t="s">
        <v>62</v>
      </c>
      <c r="C17" s="38" t="s">
        <v>59</v>
      </c>
      <c r="E17" s="38" t="s">
        <v>36</v>
      </c>
      <c r="G17" s="38" t="s">
        <v>63</v>
      </c>
      <c r="I17" s="38" t="s">
        <v>64</v>
      </c>
      <c r="K17" s="38" t="s">
        <v>53</v>
      </c>
      <c r="M17" s="32" t="s">
        <v>184</v>
      </c>
      <c r="O17" s="21">
        <v>19500</v>
      </c>
      <c r="Q17" s="21">
        <v>19510098983</v>
      </c>
      <c r="S17" s="21">
        <v>19485862500</v>
      </c>
      <c r="U17" s="32" t="s">
        <v>184</v>
      </c>
      <c r="V17" s="32" t="s">
        <v>184</v>
      </c>
      <c r="W17" s="32"/>
      <c r="X17" s="32" t="s">
        <v>184</v>
      </c>
      <c r="Y17" s="32" t="s">
        <v>184</v>
      </c>
      <c r="Z17" s="38"/>
      <c r="AA17" s="21">
        <v>19500</v>
      </c>
      <c r="AC17" s="21">
        <v>1000000</v>
      </c>
      <c r="AE17" s="21">
        <v>19510098983</v>
      </c>
      <c r="AG17" s="21">
        <v>19485862500</v>
      </c>
      <c r="AI17" s="24">
        <f t="shared" si="0"/>
        <v>1.2366726773913642E-3</v>
      </c>
      <c r="AJ17" s="25"/>
    </row>
    <row r="18" spans="1:36" ht="29.25" customHeight="1" x14ac:dyDescent="0.45">
      <c r="A18" s="23" t="s">
        <v>65</v>
      </c>
      <c r="C18" s="38" t="s">
        <v>35</v>
      </c>
      <c r="E18" s="38" t="s">
        <v>50</v>
      </c>
      <c r="G18" s="38" t="s">
        <v>66</v>
      </c>
      <c r="I18" s="38" t="s">
        <v>67</v>
      </c>
      <c r="K18" s="38" t="s">
        <v>68</v>
      </c>
      <c r="M18" s="32" t="s">
        <v>184</v>
      </c>
      <c r="O18" s="21">
        <v>22500</v>
      </c>
      <c r="Q18" s="21">
        <v>21748742898</v>
      </c>
      <c r="S18" s="21">
        <v>14839233750</v>
      </c>
      <c r="U18" s="32" t="s">
        <v>184</v>
      </c>
      <c r="V18" s="32" t="s">
        <v>184</v>
      </c>
      <c r="W18" s="32"/>
      <c r="X18" s="32" t="s">
        <v>184</v>
      </c>
      <c r="Y18" s="32" t="s">
        <v>184</v>
      </c>
      <c r="Z18" s="38"/>
      <c r="AA18" s="21">
        <v>22500</v>
      </c>
      <c r="AC18" s="21">
        <v>660000</v>
      </c>
      <c r="AE18" s="21">
        <v>21748742898</v>
      </c>
      <c r="AG18" s="21">
        <v>14839233750</v>
      </c>
      <c r="AI18" s="24">
        <f t="shared" si="0"/>
        <v>9.4177380816726957E-4</v>
      </c>
      <c r="AJ18" s="25"/>
    </row>
    <row r="19" spans="1:36" x14ac:dyDescent="0.45">
      <c r="A19" s="26" t="s">
        <v>18</v>
      </c>
      <c r="O19" s="26">
        <f>SUM(O10:$O$18)</f>
        <v>102850</v>
      </c>
      <c r="Q19" s="26">
        <f>SUM(Q10:$Q$18)</f>
        <v>112302776415</v>
      </c>
      <c r="S19" s="26">
        <f>SUM(S10:$S$18)</f>
        <v>106356915991</v>
      </c>
      <c r="U19" s="26" t="s">
        <v>184</v>
      </c>
      <c r="V19" s="26" t="s">
        <v>184</v>
      </c>
      <c r="X19" s="26" t="s">
        <v>184</v>
      </c>
      <c r="Y19" s="26" t="s">
        <v>184</v>
      </c>
      <c r="AA19" s="26">
        <f>SUM(AA10:$AA$18)</f>
        <v>102850</v>
      </c>
      <c r="AC19" s="26">
        <f>SUM(AC10:$AC$18)</f>
        <v>11745509</v>
      </c>
      <c r="AE19" s="26">
        <f>SUM(AE10:$AE$18)</f>
        <v>112302776415</v>
      </c>
      <c r="AG19" s="26">
        <f>SUM(AG10:$AG$18)</f>
        <v>106456300165</v>
      </c>
      <c r="AI19" s="27">
        <f>SUM(AI10:AI18)</f>
        <v>6.7562622773423182E-3</v>
      </c>
      <c r="AJ19" s="25"/>
    </row>
    <row r="20" spans="1:36" x14ac:dyDescent="0.45">
      <c r="O20" s="15"/>
      <c r="Q20" s="15"/>
      <c r="S20" s="15"/>
      <c r="U20" s="15"/>
      <c r="V20" s="15"/>
      <c r="X20" s="15"/>
      <c r="Y20" s="15"/>
      <c r="AA20" s="15"/>
      <c r="AC20" s="15"/>
      <c r="AE20" s="15"/>
      <c r="AG20" s="15"/>
      <c r="AI20" s="15"/>
    </row>
  </sheetData>
  <sheetProtection algorithmName="SHA-512" hashValue="u2WNSB/kRmt7MWRH/NteImpwx2mFxA80S827NLt7Qtsbh3rv3PHijdm0KIq+Xt8AHuntrlWO1qK+VA2/JvbqTg==" saltValue="nXoFnZzddzq4uVM3RJzhQw==" spinCount="100000" sheet="1" objects="1" scenarios="1" selectLockedCells="1" autoFilter="0" selectUnlockedCells="1"/>
  <mergeCells count="25">
    <mergeCell ref="A1:AI1"/>
    <mergeCell ref="A2:AI2"/>
    <mergeCell ref="A3:AI3"/>
    <mergeCell ref="A5:AI5"/>
    <mergeCell ref="C7:M7"/>
    <mergeCell ref="O7:S7"/>
    <mergeCell ref="U7:Y7"/>
    <mergeCell ref="AA7:AI7"/>
    <mergeCell ref="A8:A9"/>
    <mergeCell ref="C8:C9"/>
    <mergeCell ref="E8:E9"/>
    <mergeCell ref="G8:G9"/>
    <mergeCell ref="I8:I9"/>
    <mergeCell ref="K8:K9"/>
    <mergeCell ref="M8:M9"/>
    <mergeCell ref="O8:O9"/>
    <mergeCell ref="Q8:Q9"/>
    <mergeCell ref="S8:S9"/>
    <mergeCell ref="AG8:AG9"/>
    <mergeCell ref="AI8:AI9"/>
    <mergeCell ref="U8:V8"/>
    <mergeCell ref="X8:Y8"/>
    <mergeCell ref="AA8:AA9"/>
    <mergeCell ref="AC8:AC9"/>
    <mergeCell ref="AE8:AE9"/>
  </mergeCells>
  <pageMargins left="0.7" right="0.7" top="0.75" bottom="0.75" header="0.3" footer="0.3"/>
  <pageSetup paperSize="9" scale="4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"/>
  <sheetViews>
    <sheetView rightToLeft="1" view="pageBreakPreview" zoomScale="60" zoomScaleNormal="100" workbookViewId="0">
      <selection sqref="A1:XFD1048576"/>
    </sheetView>
  </sheetViews>
  <sheetFormatPr defaultRowHeight="18.75" x14ac:dyDescent="0.45"/>
  <cols>
    <col min="1" max="1" width="28.42578125" style="12" customWidth="1"/>
    <col min="2" max="2" width="1.42578125" style="12" customWidth="1"/>
    <col min="3" max="3" width="11.42578125" style="12" customWidth="1"/>
    <col min="4" max="4" width="1.42578125" style="12" customWidth="1"/>
    <col min="5" max="5" width="11.42578125" style="12" customWidth="1"/>
    <col min="6" max="6" width="1.42578125" style="12" customWidth="1"/>
    <col min="7" max="7" width="14.140625" style="12" customWidth="1"/>
    <col min="8" max="8" width="1.42578125" style="12" customWidth="1"/>
    <col min="9" max="9" width="8.5703125" style="12" customWidth="1"/>
    <col min="10" max="10" width="1.42578125" style="12" customWidth="1"/>
    <col min="11" max="11" width="21.28515625" style="12" customWidth="1"/>
    <col min="12" max="12" width="1.42578125" style="12" customWidth="1"/>
    <col min="13" max="13" width="28.42578125" style="12" customWidth="1"/>
    <col min="14" max="16384" width="9.140625" style="12"/>
  </cols>
  <sheetData>
    <row r="1" spans="1:13" ht="20.100000000000001" customHeight="1" x14ac:dyDescent="0.45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3" ht="20.100000000000001" customHeight="1" x14ac:dyDescent="0.45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3" ht="20.100000000000001" customHeight="1" x14ac:dyDescent="0.45">
      <c r="A3" s="62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</row>
    <row r="5" spans="1:13" ht="21" x14ac:dyDescent="0.45">
      <c r="A5" s="59" t="s">
        <v>69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</row>
    <row r="6" spans="1:13" ht="21" x14ac:dyDescent="0.45">
      <c r="A6" s="59" t="s">
        <v>70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</row>
    <row r="8" spans="1:13" ht="21" x14ac:dyDescent="0.45">
      <c r="C8" s="60" t="s">
        <v>7</v>
      </c>
      <c r="D8" s="61"/>
      <c r="E8" s="61"/>
      <c r="F8" s="61"/>
      <c r="G8" s="61"/>
      <c r="H8" s="61"/>
      <c r="I8" s="61"/>
      <c r="J8" s="61"/>
      <c r="K8" s="61"/>
      <c r="L8" s="61"/>
      <c r="M8" s="61"/>
    </row>
    <row r="9" spans="1:13" ht="42" x14ac:dyDescent="0.45">
      <c r="A9" s="28" t="s">
        <v>71</v>
      </c>
      <c r="C9" s="28" t="s">
        <v>9</v>
      </c>
      <c r="E9" s="28" t="s">
        <v>72</v>
      </c>
      <c r="G9" s="28" t="s">
        <v>73</v>
      </c>
      <c r="I9" s="28" t="s">
        <v>74</v>
      </c>
      <c r="K9" s="29" t="s">
        <v>75</v>
      </c>
      <c r="M9" s="28" t="s">
        <v>76</v>
      </c>
    </row>
    <row r="10" spans="1:13" x14ac:dyDescent="0.45">
      <c r="A10" s="19" t="s">
        <v>18</v>
      </c>
      <c r="K10" s="19" t="s">
        <v>184</v>
      </c>
    </row>
    <row r="11" spans="1:13" x14ac:dyDescent="0.45">
      <c r="K11" s="14"/>
    </row>
  </sheetData>
  <sheetProtection algorithmName="SHA-512" hashValue="iPat2MfrFs7QW91AkKt/XgisuJFk0KrbYpJRdgRhf6RXMmCSLt58bXdvQm7DsRtyDTKUXXEhSpkc8Bt2BWh5xQ==" saltValue="ErFJ3lML/9IId5BNECkI3A==" spinCount="100000" sheet="1" objects="1" scenarios="1" selectLockedCells="1" autoFilter="0" selectUnlockedCells="1"/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scale="9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"/>
  <sheetViews>
    <sheetView rightToLeft="1" view="pageBreakPreview" zoomScale="60" zoomScaleNormal="100" workbookViewId="0">
      <selection activeCell="A18" sqref="A1:XFD1048576"/>
    </sheetView>
  </sheetViews>
  <sheetFormatPr defaultRowHeight="18" x14ac:dyDescent="0.45"/>
  <cols>
    <col min="1" max="1" width="28.28515625" style="13" customWidth="1"/>
    <col min="2" max="2" width="1.42578125" style="13" customWidth="1"/>
    <col min="3" max="3" width="18.42578125" style="13" customWidth="1"/>
    <col min="4" max="4" width="1.42578125" style="13" customWidth="1"/>
    <col min="5" max="5" width="10" style="13" customWidth="1"/>
    <col min="6" max="6" width="1.42578125" style="13" customWidth="1"/>
    <col min="7" max="7" width="11.42578125" style="13" customWidth="1"/>
    <col min="8" max="8" width="1.42578125" style="13" customWidth="1"/>
    <col min="9" max="9" width="11.42578125" style="13" customWidth="1"/>
    <col min="10" max="10" width="1.42578125" style="13" customWidth="1"/>
    <col min="11" max="11" width="18.42578125" style="13" customWidth="1"/>
    <col min="12" max="12" width="1.42578125" style="13" customWidth="1"/>
    <col min="13" max="13" width="18.42578125" style="13" customWidth="1"/>
    <col min="14" max="14" width="1.42578125" style="13" customWidth="1"/>
    <col min="15" max="15" width="18.42578125" style="13" customWidth="1"/>
    <col min="16" max="16" width="1.42578125" style="13" customWidth="1"/>
    <col min="17" max="17" width="18.42578125" style="13" customWidth="1"/>
    <col min="18" max="18" width="1.42578125" style="13" customWidth="1"/>
    <col min="19" max="19" width="10.7109375" style="13" customWidth="1"/>
    <col min="20" max="16384" width="9.140625" style="13"/>
  </cols>
  <sheetData>
    <row r="1" spans="1:19" ht="20.100000000000001" customHeight="1" x14ac:dyDescent="0.45">
      <c r="A1" s="58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</row>
    <row r="2" spans="1:19" ht="20.100000000000001" customHeight="1" x14ac:dyDescent="0.45">
      <c r="A2" s="58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19" ht="20.100000000000001" customHeight="1" x14ac:dyDescent="0.45">
      <c r="A3" s="58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5" spans="1:19" ht="21" x14ac:dyDescent="0.45">
      <c r="A5" s="59" t="s">
        <v>77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</row>
    <row r="7" spans="1:19" ht="21" x14ac:dyDescent="0.45">
      <c r="C7" s="60" t="s">
        <v>78</v>
      </c>
      <c r="D7" s="51"/>
      <c r="E7" s="51"/>
      <c r="F7" s="51"/>
      <c r="G7" s="51"/>
      <c r="H7" s="51"/>
      <c r="I7" s="51"/>
      <c r="K7" s="28" t="s">
        <v>5</v>
      </c>
      <c r="M7" s="60" t="s">
        <v>6</v>
      </c>
      <c r="N7" s="51"/>
      <c r="O7" s="51"/>
      <c r="Q7" s="60" t="s">
        <v>7</v>
      </c>
      <c r="R7" s="51"/>
      <c r="S7" s="51"/>
    </row>
    <row r="8" spans="1:19" ht="63" x14ac:dyDescent="0.45">
      <c r="A8" s="28" t="s">
        <v>79</v>
      </c>
      <c r="C8" s="28" t="s">
        <v>80</v>
      </c>
      <c r="E8" s="28" t="s">
        <v>81</v>
      </c>
      <c r="G8" s="29" t="s">
        <v>82</v>
      </c>
      <c r="I8" s="29" t="s">
        <v>83</v>
      </c>
      <c r="K8" s="28" t="s">
        <v>84</v>
      </c>
      <c r="M8" s="28" t="s">
        <v>85</v>
      </c>
      <c r="O8" s="28" t="s">
        <v>86</v>
      </c>
      <c r="Q8" s="28" t="s">
        <v>84</v>
      </c>
      <c r="S8" s="29" t="s">
        <v>15</v>
      </c>
    </row>
    <row r="9" spans="1:19" ht="18.75" x14ac:dyDescent="0.45">
      <c r="A9" s="17" t="s">
        <v>87</v>
      </c>
      <c r="C9" s="30" t="s">
        <v>88</v>
      </c>
      <c r="E9" s="31" t="s">
        <v>89</v>
      </c>
      <c r="G9" s="30" t="s">
        <v>90</v>
      </c>
      <c r="I9" s="30" t="s">
        <v>184</v>
      </c>
      <c r="K9" s="16">
        <v>21056292953</v>
      </c>
      <c r="M9" s="16">
        <v>235607248334</v>
      </c>
      <c r="O9" s="16">
        <v>137099072309</v>
      </c>
      <c r="Q9" s="16">
        <v>119564468978</v>
      </c>
      <c r="S9" s="18">
        <v>7.7263274021753051E-3</v>
      </c>
    </row>
    <row r="10" spans="1:19" ht="25.5" customHeight="1" x14ac:dyDescent="0.45">
      <c r="A10" s="17" t="s">
        <v>91</v>
      </c>
      <c r="C10" s="30" t="s">
        <v>92</v>
      </c>
      <c r="E10" s="31" t="s">
        <v>89</v>
      </c>
      <c r="G10" s="30" t="s">
        <v>93</v>
      </c>
      <c r="I10" s="30" t="s">
        <v>184</v>
      </c>
      <c r="K10" s="16">
        <v>1000000</v>
      </c>
      <c r="M10" s="32" t="s">
        <v>184</v>
      </c>
      <c r="N10" s="32"/>
      <c r="O10" s="32" t="s">
        <v>184</v>
      </c>
      <c r="P10" s="30"/>
      <c r="Q10" s="16">
        <v>1000000</v>
      </c>
      <c r="S10" s="18">
        <v>6.4620597308026007E-8</v>
      </c>
    </row>
    <row r="11" spans="1:19" ht="18.75" x14ac:dyDescent="0.45">
      <c r="A11" s="17" t="s">
        <v>94</v>
      </c>
      <c r="C11" s="30" t="s">
        <v>95</v>
      </c>
      <c r="E11" s="31" t="s">
        <v>89</v>
      </c>
      <c r="G11" s="30" t="s">
        <v>96</v>
      </c>
      <c r="I11" s="30" t="s">
        <v>184</v>
      </c>
      <c r="K11" s="16">
        <v>605095</v>
      </c>
      <c r="M11" s="16">
        <v>5095</v>
      </c>
      <c r="O11" s="32" t="s">
        <v>184</v>
      </c>
      <c r="Q11" s="16">
        <v>610190</v>
      </c>
      <c r="S11" s="18">
        <v>3.9430842271384387E-8</v>
      </c>
    </row>
    <row r="12" spans="1:19" ht="18.75" x14ac:dyDescent="0.45">
      <c r="A12" s="17" t="s">
        <v>97</v>
      </c>
      <c r="C12" s="30" t="s">
        <v>98</v>
      </c>
      <c r="E12" s="31" t="s">
        <v>99</v>
      </c>
      <c r="G12" s="30" t="s">
        <v>100</v>
      </c>
      <c r="I12" s="30" t="s">
        <v>184</v>
      </c>
      <c r="K12" s="16">
        <v>30000000</v>
      </c>
      <c r="M12" s="33" t="s">
        <v>184</v>
      </c>
      <c r="O12" s="32" t="s">
        <v>184</v>
      </c>
      <c r="P12" s="30"/>
      <c r="Q12" s="16">
        <v>30000000</v>
      </c>
      <c r="S12" s="18">
        <v>1.93861791924078E-6</v>
      </c>
    </row>
    <row r="13" spans="1:19" ht="18.75" x14ac:dyDescent="0.45">
      <c r="A13" s="17" t="s">
        <v>97</v>
      </c>
      <c r="C13" s="30" t="s">
        <v>101</v>
      </c>
      <c r="E13" s="31" t="s">
        <v>89</v>
      </c>
      <c r="G13" s="30" t="s">
        <v>102</v>
      </c>
      <c r="I13" s="30" t="s">
        <v>184</v>
      </c>
      <c r="K13" s="16">
        <v>1687670306</v>
      </c>
      <c r="M13" s="16">
        <v>82797238701</v>
      </c>
      <c r="O13" s="16">
        <v>39890019915</v>
      </c>
      <c r="Q13" s="16">
        <v>44594889092</v>
      </c>
      <c r="S13" s="18">
        <v>2.8817483700102134E-3</v>
      </c>
    </row>
    <row r="14" spans="1:19" ht="31.5" customHeight="1" x14ac:dyDescent="0.45">
      <c r="A14" s="17" t="s">
        <v>103</v>
      </c>
      <c r="C14" s="30" t="s">
        <v>104</v>
      </c>
      <c r="E14" s="31" t="s">
        <v>89</v>
      </c>
      <c r="G14" s="30" t="s">
        <v>105</v>
      </c>
      <c r="I14" s="30" t="s">
        <v>184</v>
      </c>
      <c r="K14" s="16">
        <v>1973637861</v>
      </c>
      <c r="M14" s="16">
        <v>476468048</v>
      </c>
      <c r="O14" s="16" t="s">
        <v>184</v>
      </c>
      <c r="Q14" s="16">
        <v>2450105909</v>
      </c>
      <c r="S14" s="18">
        <v>1.5832730730750401E-4</v>
      </c>
    </row>
    <row r="15" spans="1:19" ht="27.75" customHeight="1" x14ac:dyDescent="0.45">
      <c r="A15" s="17" t="s">
        <v>103</v>
      </c>
      <c r="C15" s="30" t="s">
        <v>106</v>
      </c>
      <c r="E15" s="31" t="s">
        <v>107</v>
      </c>
      <c r="G15" s="30" t="s">
        <v>105</v>
      </c>
      <c r="I15" s="30" t="s">
        <v>108</v>
      </c>
      <c r="K15" s="16">
        <v>30500000000</v>
      </c>
      <c r="M15" s="32" t="s">
        <v>184</v>
      </c>
      <c r="O15" s="16" t="s">
        <v>184</v>
      </c>
      <c r="P15" s="30"/>
      <c r="Q15" s="16">
        <v>30500000000</v>
      </c>
      <c r="S15" s="18">
        <v>1.9709282178947932E-3</v>
      </c>
    </row>
    <row r="16" spans="1:19" ht="18.75" x14ac:dyDescent="0.45">
      <c r="A16" s="19" t="s">
        <v>18</v>
      </c>
      <c r="K16" s="19">
        <f>SUM(K9:$K$15)</f>
        <v>55249206215</v>
      </c>
      <c r="M16" s="19">
        <f>SUM(M9:$M$15)</f>
        <v>318880960178</v>
      </c>
      <c r="O16" s="19">
        <f>SUM(O9:$O$15)</f>
        <v>176989092224</v>
      </c>
      <c r="Q16" s="19">
        <f>SUM(Q9:$Q$15)</f>
        <v>197141074169</v>
      </c>
      <c r="S16" s="20">
        <f>SUM(S9:$S$15)</f>
        <v>1.2739373966746634E-2</v>
      </c>
    </row>
    <row r="17" spans="11:19" ht="18.75" x14ac:dyDescent="0.45">
      <c r="K17" s="14"/>
      <c r="M17" s="14"/>
      <c r="O17" s="14"/>
      <c r="Q17" s="14"/>
      <c r="S17" s="14"/>
    </row>
  </sheetData>
  <sheetProtection algorithmName="SHA-512" hashValue="fjs+U7vILNE6Tfu6jiKwA5EIJhwVi1f5Wf+N3Es4SnPYqq7Ea0mCEywNPC/8tfH1pTr2DwkO9kdDZOB/TIhnWw==" saltValue="QPrS23AZa1NIGQY6ZujjwQ==" spinCount="100000" sheet="1" objects="1" scenarios="1" selectLockedCells="1" autoFilter="0" selectUnlockedCells="1"/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scale="7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1"/>
  <sheetViews>
    <sheetView rightToLeft="1" view="pageBreakPreview" zoomScale="60" zoomScaleNormal="100" workbookViewId="0">
      <selection activeCell="A21" sqref="A1:XFD1048576"/>
    </sheetView>
  </sheetViews>
  <sheetFormatPr defaultRowHeight="18" x14ac:dyDescent="0.45"/>
  <cols>
    <col min="1" max="1" width="17" style="13" customWidth="1"/>
    <col min="2" max="2" width="1.42578125" style="13" customWidth="1"/>
    <col min="3" max="3" width="11.42578125" style="13" customWidth="1"/>
    <col min="4" max="4" width="1.42578125" style="13" customWidth="1"/>
    <col min="5" max="5" width="7.140625" style="13" customWidth="1"/>
    <col min="6" max="6" width="1.42578125" style="13" customWidth="1"/>
    <col min="7" max="7" width="7.140625" style="13" customWidth="1"/>
    <col min="8" max="8" width="1.42578125" style="13" customWidth="1"/>
    <col min="9" max="9" width="11.42578125" style="13" customWidth="1"/>
    <col min="10" max="10" width="1.42578125" style="13" customWidth="1"/>
    <col min="11" max="11" width="11.42578125" style="13" customWidth="1"/>
    <col min="12" max="12" width="1.42578125" style="13" customWidth="1"/>
    <col min="13" max="13" width="17" style="13" customWidth="1"/>
    <col min="14" max="14" width="1.42578125" style="13" customWidth="1"/>
    <col min="15" max="15" width="17" style="13" customWidth="1"/>
    <col min="16" max="16" width="1.42578125" style="13" customWidth="1"/>
    <col min="17" max="17" width="11.42578125" style="13" customWidth="1"/>
    <col min="18" max="18" width="14.140625" style="13" customWidth="1"/>
    <col min="19" max="19" width="1.42578125" style="13" customWidth="1"/>
    <col min="20" max="20" width="11.42578125" style="13" customWidth="1"/>
    <col min="21" max="21" width="14.140625" style="13" customWidth="1"/>
    <col min="22" max="22" width="1.42578125" style="13" customWidth="1"/>
    <col min="23" max="23" width="11.42578125" style="13" customWidth="1"/>
    <col min="24" max="24" width="1.42578125" style="13" customWidth="1"/>
    <col min="25" max="25" width="17" style="13" customWidth="1"/>
    <col min="26" max="26" width="1.42578125" style="13" customWidth="1"/>
    <col min="27" max="27" width="17" style="13" customWidth="1"/>
    <col min="28" max="28" width="1.42578125" style="13" customWidth="1"/>
    <col min="29" max="29" width="8.5703125" style="13" customWidth="1"/>
    <col min="30" max="16384" width="9.140625" style="13"/>
  </cols>
  <sheetData>
    <row r="1" spans="1:29" ht="20.100000000000001" customHeight="1" x14ac:dyDescent="0.45">
      <c r="A1" s="56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</row>
    <row r="2" spans="1:29" ht="20.100000000000001" customHeight="1" x14ac:dyDescent="0.45">
      <c r="A2" s="56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</row>
    <row r="3" spans="1:29" ht="20.100000000000001" customHeight="1" x14ac:dyDescent="0.45">
      <c r="A3" s="56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</row>
    <row r="5" spans="1:29" ht="19.5" x14ac:dyDescent="0.45">
      <c r="A5" s="57" t="s">
        <v>109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</row>
    <row r="7" spans="1:29" ht="19.5" x14ac:dyDescent="0.45">
      <c r="K7" s="34" t="s">
        <v>5</v>
      </c>
      <c r="M7" s="50" t="s">
        <v>6</v>
      </c>
      <c r="N7" s="51"/>
      <c r="O7" s="51"/>
      <c r="P7" s="51"/>
      <c r="Q7" s="51"/>
      <c r="R7" s="51"/>
      <c r="S7" s="51"/>
      <c r="T7" s="51"/>
      <c r="U7" s="51"/>
      <c r="W7" s="50" t="s">
        <v>7</v>
      </c>
      <c r="X7" s="51"/>
      <c r="Y7" s="51"/>
      <c r="Z7" s="51"/>
      <c r="AA7" s="51"/>
      <c r="AB7" s="51"/>
      <c r="AC7" s="51"/>
    </row>
    <row r="8" spans="1:29" x14ac:dyDescent="0.45">
      <c r="A8" s="52" t="s">
        <v>110</v>
      </c>
      <c r="C8" s="55" t="s">
        <v>31</v>
      </c>
      <c r="E8" s="55" t="s">
        <v>83</v>
      </c>
      <c r="G8" s="55" t="s">
        <v>111</v>
      </c>
      <c r="I8" s="55" t="s">
        <v>29</v>
      </c>
      <c r="K8" s="52" t="s">
        <v>9</v>
      </c>
      <c r="M8" s="52" t="s">
        <v>10</v>
      </c>
      <c r="O8" s="52" t="s">
        <v>11</v>
      </c>
      <c r="Q8" s="52" t="s">
        <v>12</v>
      </c>
      <c r="R8" s="54"/>
      <c r="T8" s="52" t="s">
        <v>13</v>
      </c>
      <c r="U8" s="54"/>
      <c r="W8" s="52" t="s">
        <v>9</v>
      </c>
      <c r="Y8" s="52" t="s">
        <v>10</v>
      </c>
      <c r="AA8" s="52" t="s">
        <v>11</v>
      </c>
      <c r="AC8" s="55" t="s">
        <v>15</v>
      </c>
    </row>
    <row r="9" spans="1:29" x14ac:dyDescent="0.45">
      <c r="A9" s="53"/>
      <c r="C9" s="53"/>
      <c r="E9" s="53"/>
      <c r="G9" s="53"/>
      <c r="I9" s="53"/>
      <c r="K9" s="53"/>
      <c r="M9" s="53"/>
      <c r="O9" s="53"/>
      <c r="Q9" s="22" t="s">
        <v>9</v>
      </c>
      <c r="R9" s="22" t="s">
        <v>10</v>
      </c>
      <c r="T9" s="22" t="s">
        <v>9</v>
      </c>
      <c r="U9" s="22" t="s">
        <v>16</v>
      </c>
      <c r="W9" s="53"/>
      <c r="Y9" s="53"/>
      <c r="AA9" s="53"/>
      <c r="AC9" s="53"/>
    </row>
    <row r="10" spans="1:29" x14ac:dyDescent="0.45">
      <c r="A10" s="26" t="s">
        <v>18</v>
      </c>
      <c r="K10" s="26" t="s">
        <v>184</v>
      </c>
      <c r="M10" s="26" t="s">
        <v>184</v>
      </c>
      <c r="O10" s="26" t="s">
        <v>184</v>
      </c>
      <c r="Q10" s="26" t="s">
        <v>184</v>
      </c>
      <c r="R10" s="26" t="s">
        <v>184</v>
      </c>
      <c r="T10" s="26" t="s">
        <v>184</v>
      </c>
      <c r="U10" s="26" t="s">
        <v>184</v>
      </c>
      <c r="W10" s="26" t="s">
        <v>184</v>
      </c>
      <c r="Y10" s="26" t="s">
        <v>184</v>
      </c>
      <c r="AA10" s="26" t="s">
        <v>184</v>
      </c>
      <c r="AC10" s="27">
        <f>SUM($AC$9)</f>
        <v>0</v>
      </c>
    </row>
    <row r="11" spans="1:29" x14ac:dyDescent="0.45">
      <c r="K11" s="15"/>
      <c r="M11" s="15"/>
      <c r="O11" s="15"/>
      <c r="Q11" s="15"/>
      <c r="R11" s="15"/>
      <c r="T11" s="15"/>
      <c r="U11" s="15"/>
      <c r="W11" s="15"/>
      <c r="Y11" s="15"/>
      <c r="AA11" s="15"/>
      <c r="AC11" s="15"/>
    </row>
  </sheetData>
  <sheetProtection algorithmName="SHA-512" hashValue="wcoEEIlfD2VsRHU6KXPvyXg6f6BeH3ZemwGDPnHNMBDM1ZlcbFdkgBb2ER7d0vaTJ6z108e3REW743hl39sHYA==" saltValue="GggvxcumkpRljyL9wICPXA==" spinCount="100000" sheet="1" objects="1" scenarios="1" selectLockedCells="1" autoFilter="0" selectUnlockedCells="1"/>
  <mergeCells count="20">
    <mergeCell ref="A1:AC1"/>
    <mergeCell ref="A2:AC2"/>
    <mergeCell ref="A3:AC3"/>
    <mergeCell ref="A5:AC5"/>
    <mergeCell ref="M7:U7"/>
    <mergeCell ref="W7:AC7"/>
    <mergeCell ref="A8:A9"/>
    <mergeCell ref="C8:C9"/>
    <mergeCell ref="E8:E9"/>
    <mergeCell ref="G8:G9"/>
    <mergeCell ref="I8:I9"/>
    <mergeCell ref="W8:W9"/>
    <mergeCell ref="Y8:Y9"/>
    <mergeCell ref="AA8:AA9"/>
    <mergeCell ref="AC8:AC9"/>
    <mergeCell ref="K8:K9"/>
    <mergeCell ref="M8:M9"/>
    <mergeCell ref="O8:O9"/>
    <mergeCell ref="Q8:R8"/>
    <mergeCell ref="T8:U8"/>
  </mergeCells>
  <pageMargins left="0.7" right="0.7" top="0.75" bottom="0.75" header="0.3" footer="0.3"/>
  <pageSetup paperSize="9" scale="5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rightToLeft="1" view="pageBreakPreview" zoomScale="60" zoomScaleNormal="100" workbookViewId="0">
      <selection activeCell="A21" sqref="A1:XFD1048576"/>
    </sheetView>
  </sheetViews>
  <sheetFormatPr defaultRowHeight="18" x14ac:dyDescent="0.45"/>
  <cols>
    <col min="1" max="1" width="49.7109375" style="13" customWidth="1"/>
    <col min="2" max="2" width="1.42578125" style="13" customWidth="1"/>
    <col min="3" max="3" width="11.42578125" style="13" customWidth="1"/>
    <col min="4" max="4" width="1.42578125" style="13" customWidth="1"/>
    <col min="5" max="5" width="21.28515625" style="13" customWidth="1"/>
    <col min="6" max="6" width="1.42578125" style="13" customWidth="1"/>
    <col min="7" max="7" width="11.42578125" style="13" customWidth="1"/>
    <col min="8" max="8" width="1.42578125" style="13" customWidth="1"/>
    <col min="9" max="9" width="11.42578125" style="13" customWidth="1"/>
    <col min="10" max="11" width="9.140625" style="13"/>
    <col min="12" max="12" width="19.5703125" style="13" customWidth="1"/>
    <col min="13" max="16384" width="9.140625" style="13"/>
  </cols>
  <sheetData>
    <row r="1" spans="1:13" ht="20.100000000000001" customHeight="1" x14ac:dyDescent="0.45">
      <c r="A1" s="56" t="s">
        <v>0</v>
      </c>
      <c r="B1" s="54"/>
      <c r="C1" s="54"/>
      <c r="D1" s="54"/>
      <c r="E1" s="54"/>
      <c r="F1" s="54"/>
      <c r="G1" s="54"/>
      <c r="H1" s="54"/>
      <c r="I1" s="54"/>
    </row>
    <row r="2" spans="1:13" ht="20.100000000000001" customHeight="1" x14ac:dyDescent="0.45">
      <c r="A2" s="56" t="s">
        <v>112</v>
      </c>
      <c r="B2" s="54"/>
      <c r="C2" s="54"/>
      <c r="D2" s="54"/>
      <c r="E2" s="54"/>
      <c r="F2" s="54"/>
      <c r="G2" s="54"/>
      <c r="H2" s="54"/>
      <c r="I2" s="54"/>
    </row>
    <row r="3" spans="1:13" ht="20.100000000000001" customHeight="1" x14ac:dyDescent="0.45">
      <c r="A3" s="56" t="s">
        <v>2</v>
      </c>
      <c r="B3" s="54"/>
      <c r="C3" s="54"/>
      <c r="D3" s="54"/>
      <c r="E3" s="54"/>
      <c r="F3" s="54"/>
      <c r="G3" s="54"/>
      <c r="H3" s="54"/>
      <c r="I3" s="54"/>
    </row>
    <row r="5" spans="1:13" ht="19.5" x14ac:dyDescent="0.45">
      <c r="A5" s="57" t="s">
        <v>113</v>
      </c>
      <c r="B5" s="54"/>
      <c r="C5" s="54"/>
      <c r="D5" s="54"/>
      <c r="E5" s="54"/>
      <c r="F5" s="54"/>
      <c r="G5" s="54"/>
      <c r="H5" s="54"/>
      <c r="I5" s="54"/>
      <c r="L5" s="35"/>
    </row>
    <row r="7" spans="1:13" ht="39" x14ac:dyDescent="0.45">
      <c r="A7" s="34" t="s">
        <v>114</v>
      </c>
      <c r="C7" s="34" t="s">
        <v>115</v>
      </c>
      <c r="E7" s="34" t="s">
        <v>84</v>
      </c>
      <c r="G7" s="36" t="s">
        <v>116</v>
      </c>
      <c r="I7" s="36" t="s">
        <v>117</v>
      </c>
    </row>
    <row r="8" spans="1:13" ht="19.5" x14ac:dyDescent="0.45">
      <c r="A8" s="37" t="s">
        <v>118</v>
      </c>
      <c r="C8" s="38" t="s">
        <v>119</v>
      </c>
      <c r="E8" s="21">
        <v>-940109830069</v>
      </c>
      <c r="G8" s="24">
        <f>E8/-913414938371</f>
        <v>1.0292253723653875</v>
      </c>
      <c r="I8" s="24">
        <f>E8/15756685545203</f>
        <v>-5.9664186822285671E-2</v>
      </c>
      <c r="L8" s="25"/>
      <c r="M8" s="25"/>
    </row>
    <row r="9" spans="1:13" ht="19.5" x14ac:dyDescent="0.45">
      <c r="A9" s="37" t="s">
        <v>120</v>
      </c>
      <c r="C9" s="38" t="s">
        <v>121</v>
      </c>
      <c r="E9" s="21">
        <v>9024098869</v>
      </c>
      <c r="G9" s="24">
        <f>E9/-913414938371</f>
        <v>-9.8795175006593759E-3</v>
      </c>
      <c r="I9" s="24">
        <f>E9/15474942072004</f>
        <v>5.8314265908146186E-4</v>
      </c>
      <c r="L9" s="25"/>
      <c r="M9" s="25"/>
    </row>
    <row r="10" spans="1:13" ht="19.5" x14ac:dyDescent="0.45">
      <c r="A10" s="37" t="s">
        <v>122</v>
      </c>
      <c r="C10" s="38" t="s">
        <v>123</v>
      </c>
      <c r="E10" s="21">
        <v>17670792829</v>
      </c>
      <c r="G10" s="24">
        <f>E10/-913414938371</f>
        <v>-1.9345854864728181E-2</v>
      </c>
      <c r="I10" s="24">
        <f>E10/15474942072004</f>
        <v>1.1418971875163625E-3</v>
      </c>
      <c r="L10" s="25"/>
      <c r="M10" s="25"/>
    </row>
    <row r="11" spans="1:13" ht="19.5" x14ac:dyDescent="0.45">
      <c r="A11" s="37" t="s">
        <v>124</v>
      </c>
      <c r="C11" s="38" t="s">
        <v>125</v>
      </c>
      <c r="E11" s="21">
        <v>0</v>
      </c>
      <c r="G11" s="24">
        <f>E11/-913414938371</f>
        <v>0</v>
      </c>
      <c r="I11" s="24">
        <f>E11/15474942072004</f>
        <v>0</v>
      </c>
      <c r="L11" s="25"/>
      <c r="M11" s="25"/>
    </row>
    <row r="12" spans="1:13" ht="19.5" x14ac:dyDescent="0.45">
      <c r="A12" s="34" t="s">
        <v>18</v>
      </c>
      <c r="E12" s="26">
        <f>SUM(E8:$E$11)</f>
        <v>-913414938371</v>
      </c>
      <c r="G12" s="27">
        <f>SUM(G8:$G$11)</f>
        <v>0.99999999999999989</v>
      </c>
      <c r="I12" s="27">
        <f>SUM(I8:$I$11)</f>
        <v>-5.7939146975687847E-2</v>
      </c>
    </row>
    <row r="13" spans="1:13" x14ac:dyDescent="0.45">
      <c r="E13" s="15"/>
      <c r="G13" s="15"/>
      <c r="I13" s="15"/>
    </row>
  </sheetData>
  <sheetProtection algorithmName="SHA-512" hashValue="1vdYDjIhwiMrRW2RCqsOkQkfKZsRa+c3Ump8EmrHvv8copgXuThqnp3TfeLbrujlqtcPskVfP3eKe0zBUtrU/Q==" saltValue="Sb8Mq47ybN9MGKyKZFm1mQ==" spinCount="100000" sheet="1" objects="1" scenarios="1" selectLockedCells="1" autoFilter="0" selectUnlockedCells="1"/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"/>
  <sheetViews>
    <sheetView rightToLeft="1" view="pageBreakPreview" zoomScale="60" zoomScaleNormal="100" workbookViewId="0">
      <selection activeCell="A21" sqref="A1:XFD1048576"/>
    </sheetView>
  </sheetViews>
  <sheetFormatPr defaultRowHeight="18" x14ac:dyDescent="0.45"/>
  <cols>
    <col min="1" max="1" width="17" style="13" customWidth="1"/>
    <col min="2" max="2" width="1.42578125" style="13" customWidth="1"/>
    <col min="3" max="3" width="11.42578125" style="13" customWidth="1"/>
    <col min="4" max="4" width="1.42578125" style="13" customWidth="1"/>
    <col min="5" max="5" width="12.7109375" style="13" customWidth="1"/>
    <col min="6" max="6" width="1.42578125" style="13" customWidth="1"/>
    <col min="7" max="7" width="11.42578125" style="13" customWidth="1"/>
    <col min="8" max="8" width="1.42578125" style="13" customWidth="1"/>
    <col min="9" max="9" width="18.42578125" style="13" customWidth="1"/>
    <col min="10" max="10" width="1.42578125" style="13" customWidth="1"/>
    <col min="11" max="11" width="14.140625" style="13" customWidth="1"/>
    <col min="12" max="12" width="1.42578125" style="13" customWidth="1"/>
    <col min="13" max="13" width="18.42578125" style="13" customWidth="1"/>
    <col min="14" max="14" width="1.42578125" style="13" customWidth="1"/>
    <col min="15" max="15" width="18.42578125" style="13" customWidth="1"/>
    <col min="16" max="16" width="1.42578125" style="13" customWidth="1"/>
    <col min="17" max="17" width="14.140625" style="13" customWidth="1"/>
    <col min="18" max="18" width="1.42578125" style="13" customWidth="1"/>
    <col min="19" max="19" width="18.42578125" style="13" customWidth="1"/>
    <col min="20" max="16384" width="9.140625" style="13"/>
  </cols>
  <sheetData>
    <row r="1" spans="1:19" ht="20.100000000000001" customHeight="1" x14ac:dyDescent="0.45">
      <c r="A1" s="56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</row>
    <row r="2" spans="1:19" ht="20.100000000000001" customHeight="1" x14ac:dyDescent="0.45">
      <c r="A2" s="56" t="s">
        <v>112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19" ht="20.100000000000001" customHeight="1" x14ac:dyDescent="0.45">
      <c r="A3" s="56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5" spans="1:19" ht="19.5" x14ac:dyDescent="0.45">
      <c r="A5" s="57" t="s">
        <v>126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</row>
    <row r="7" spans="1:19" ht="19.5" x14ac:dyDescent="0.45">
      <c r="C7" s="50" t="s">
        <v>127</v>
      </c>
      <c r="D7" s="51"/>
      <c r="E7" s="51"/>
      <c r="F7" s="51"/>
      <c r="G7" s="51"/>
      <c r="I7" s="50" t="s">
        <v>128</v>
      </c>
      <c r="J7" s="51"/>
      <c r="K7" s="51"/>
      <c r="L7" s="51"/>
      <c r="M7" s="51"/>
      <c r="O7" s="50" t="s">
        <v>7</v>
      </c>
      <c r="P7" s="51"/>
      <c r="Q7" s="51"/>
      <c r="R7" s="51"/>
      <c r="S7" s="51"/>
    </row>
    <row r="8" spans="1:19" ht="58.5" x14ac:dyDescent="0.45">
      <c r="A8" s="34" t="s">
        <v>20</v>
      </c>
      <c r="C8" s="36" t="s">
        <v>129</v>
      </c>
      <c r="E8" s="36" t="s">
        <v>130</v>
      </c>
      <c r="G8" s="36" t="s">
        <v>131</v>
      </c>
      <c r="I8" s="36" t="s">
        <v>132</v>
      </c>
      <c r="K8" s="36" t="s">
        <v>133</v>
      </c>
      <c r="M8" s="36" t="s">
        <v>134</v>
      </c>
      <c r="O8" s="36" t="s">
        <v>132</v>
      </c>
      <c r="Q8" s="36" t="s">
        <v>133</v>
      </c>
      <c r="S8" s="36" t="s">
        <v>134</v>
      </c>
    </row>
    <row r="9" spans="1:19" x14ac:dyDescent="0.45">
      <c r="A9" s="26" t="s">
        <v>18</v>
      </c>
      <c r="I9" s="26" t="s">
        <v>184</v>
      </c>
      <c r="K9" s="26" t="s">
        <v>184</v>
      </c>
      <c r="M9" s="26" t="s">
        <v>184</v>
      </c>
      <c r="O9" s="26" t="s">
        <v>184</v>
      </c>
      <c r="Q9" s="26" t="s">
        <v>184</v>
      </c>
      <c r="S9" s="26" t="s">
        <v>184</v>
      </c>
    </row>
    <row r="10" spans="1:19" x14ac:dyDescent="0.45">
      <c r="I10" s="15"/>
      <c r="K10" s="15"/>
      <c r="M10" s="15"/>
      <c r="O10" s="15"/>
      <c r="Q10" s="15"/>
      <c r="S10" s="15"/>
    </row>
  </sheetData>
  <sheetProtection algorithmName="SHA-512" hashValue="2nHjBS/3TddKrwFKOSGFhkbO2DXkMlRBguIyzQIO8qERLU9r8j50T0r/q8zO3rSbxtQMjTj0cy5jHW3FA4siqA==" saltValue="nd4qMQugGGuUugPRBdJ+cA==" spinCount="100000" sheet="1" objects="1" scenarios="1" selectLockedCells="1" autoFilter="0" selectUnlockedCells="1"/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Marjan 2289. Seraj</dc:creator>
  <cp:lastModifiedBy>Marjan 2289. Seraj</cp:lastModifiedBy>
  <dcterms:created xsi:type="dcterms:W3CDTF">2021-07-28T05:43:54Z</dcterms:created>
  <dcterms:modified xsi:type="dcterms:W3CDTF">2021-08-01T12:13:36Z</dcterms:modified>
</cp:coreProperties>
</file>