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بازارگردانی مس\1400\07\"/>
    </mc:Choice>
  </mc:AlternateContent>
  <bookViews>
    <workbookView xWindow="0" yWindow="0" windowWidth="19290" windowHeight="10890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definedNames>
    <definedName name="_xlnm.Print_Area" localSheetId="0">'0'!$A$1:$J$27</definedName>
    <definedName name="_xlnm.Print_Area" localSheetId="1">'1'!$A$1:$W$13</definedName>
    <definedName name="_xlnm.Print_Area" localSheetId="3">'3'!$A$1:$AI$21</definedName>
    <definedName name="_xlnm.Print_Area" localSheetId="5">'5'!$A$1:$S$16</definedName>
  </definedNames>
  <calcPr calcId="162913"/>
</workbook>
</file>

<file path=xl/calcChain.xml><?xml version="1.0" encoding="utf-8"?>
<calcChain xmlns="http://schemas.openxmlformats.org/spreadsheetml/2006/main">
  <c r="K9" i="15" l="1"/>
  <c r="O20" i="14"/>
  <c r="G20" i="14"/>
  <c r="E9" i="16" l="1"/>
  <c r="C9" i="16"/>
  <c r="I18" i="15"/>
  <c r="E18" i="15"/>
  <c r="G12" i="15" s="1"/>
  <c r="K17" i="15"/>
  <c r="K16" i="15"/>
  <c r="K15" i="15"/>
  <c r="K14" i="15"/>
  <c r="K13" i="15"/>
  <c r="K12" i="15"/>
  <c r="K11" i="15"/>
  <c r="K10" i="15"/>
  <c r="K18" i="15"/>
  <c r="G9" i="15"/>
  <c r="Q20" i="14"/>
  <c r="M20" i="14"/>
  <c r="K20" i="14"/>
  <c r="I20" i="14"/>
  <c r="E20" i="14"/>
  <c r="C20" i="14"/>
  <c r="U10" i="13"/>
  <c r="S10" i="13"/>
  <c r="Q10" i="13"/>
  <c r="O10" i="13"/>
  <c r="M10" i="13"/>
  <c r="K10" i="13"/>
  <c r="I10" i="13"/>
  <c r="G10" i="13"/>
  <c r="E10" i="13"/>
  <c r="C10" i="13"/>
  <c r="Q20" i="12"/>
  <c r="O20" i="12"/>
  <c r="M20" i="12"/>
  <c r="K20" i="12"/>
  <c r="I20" i="12"/>
  <c r="G20" i="12"/>
  <c r="E20" i="12"/>
  <c r="C20" i="12"/>
  <c r="Q15" i="11"/>
  <c r="O15" i="11"/>
  <c r="M15" i="11"/>
  <c r="K15" i="11"/>
  <c r="I15" i="11"/>
  <c r="G15" i="11"/>
  <c r="E15" i="11"/>
  <c r="C15" i="11"/>
  <c r="S28" i="10"/>
  <c r="Q28" i="10"/>
  <c r="O28" i="10"/>
  <c r="M28" i="10"/>
  <c r="K28" i="10"/>
  <c r="I28" i="10"/>
  <c r="S10" i="9"/>
  <c r="Q10" i="9"/>
  <c r="O10" i="9"/>
  <c r="M10" i="9"/>
  <c r="K10" i="9"/>
  <c r="I10" i="9"/>
  <c r="E12" i="8"/>
  <c r="I11" i="8"/>
  <c r="G11" i="8"/>
  <c r="I10" i="8"/>
  <c r="G10" i="8"/>
  <c r="I9" i="8"/>
  <c r="G9" i="8"/>
  <c r="I8" i="8"/>
  <c r="I12" i="8" s="1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Q15" i="6"/>
  <c r="O15" i="6"/>
  <c r="M15" i="6"/>
  <c r="K15" i="6"/>
  <c r="K10" i="5"/>
  <c r="AG20" i="4"/>
  <c r="AE20" i="4"/>
  <c r="AC20" i="4"/>
  <c r="AA20" i="4"/>
  <c r="Y20" i="4"/>
  <c r="X20" i="4"/>
  <c r="V20" i="4"/>
  <c r="U20" i="4"/>
  <c r="S20" i="4"/>
  <c r="Q20" i="4"/>
  <c r="O20" i="4"/>
  <c r="Q9" i="3"/>
  <c r="M9" i="3"/>
  <c r="K9" i="3"/>
  <c r="I9" i="3"/>
  <c r="E9" i="3"/>
  <c r="C9" i="3"/>
  <c r="U12" i="2"/>
  <c r="S12" i="2"/>
  <c r="Q12" i="2"/>
  <c r="O12" i="2"/>
  <c r="M12" i="2"/>
  <c r="L12" i="2"/>
  <c r="J12" i="2"/>
  <c r="I12" i="2"/>
  <c r="G12" i="2"/>
  <c r="E12" i="2"/>
  <c r="C12" i="2"/>
  <c r="G10" i="15" l="1"/>
  <c r="G18" i="15" s="1"/>
  <c r="G13" i="15"/>
  <c r="G11" i="15"/>
</calcChain>
</file>

<file path=xl/sharedStrings.xml><?xml version="1.0" encoding="utf-8"?>
<sst xmlns="http://schemas.openxmlformats.org/spreadsheetml/2006/main" count="492" uniqueCount="192">
  <si>
    <t>‫بازارگردانی صنعت مس</t>
  </si>
  <si>
    <t>‫صورت وضعیت پورتفوی</t>
  </si>
  <si>
    <t>‫برای ماه منتهی به 1400/07/30</t>
  </si>
  <si>
    <t>‫1- سرمایه گذاری ها</t>
  </si>
  <si>
    <t>‫1-1- سرمایه گذاری در سهام و حق تقدم سهام</t>
  </si>
  <si>
    <t>‫1400/06/31</t>
  </si>
  <si>
    <t>‫تغییرات طی دوره</t>
  </si>
  <si>
    <t>‫1400/07/30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</si>
  <si>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</si>
  <si>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</si>
  <si>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</si>
  <si>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</si>
  <si>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</si>
  <si>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</si>
  <si>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</si>
  <si>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</si>
  <si>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</si>
  <si>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‫ملي مس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</si>
  <si>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</si>
  <si>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</si>
  <si>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</si>
  <si>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</si>
  <si>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</si>
  <si>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</si>
  <si>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</si>
  <si>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</si>
  <si>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</si>
  <si>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</si>
  <si>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</si>
  <si>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</si>
  <si>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</si>
  <si>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</si>
  <si>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</si>
  <si>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</si>
  <si>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‫صكوك اجاره خليج فارس- 3ماهه16%</t>
  </si>
  <si>
    <t>‫بلی</t>
  </si>
  <si>
    <t>‫بورس</t>
  </si>
  <si>
    <t>‫1397/12/22</t>
  </si>
  <si>
    <t>‫1400/12/22</t>
  </si>
  <si>
    <t>‫16</t>
  </si>
  <si>
    <t>‫صكوك اجاره پارسيان-6ماهه16%</t>
  </si>
  <si>
    <t>‫1399/06/10</t>
  </si>
  <si>
    <t>‫1403/06/10</t>
  </si>
  <si>
    <t>‫صكوك مرابحه سايپا412-3ماهه 16%</t>
  </si>
  <si>
    <t>‫1397/12/20</t>
  </si>
  <si>
    <t>‫1401/12/20</t>
  </si>
  <si>
    <t>‫مرابحه سلامت6واجدشرايط خاص1400</t>
  </si>
  <si>
    <t>‫فرابورس</t>
  </si>
  <si>
    <t>‫1396/09/22</t>
  </si>
  <si>
    <t>‫1400/09/22</t>
  </si>
  <si>
    <t>‫17</t>
  </si>
  <si>
    <t>‫مرابحه عام دولت2-ش.خ تمدن0212</t>
  </si>
  <si>
    <t>‫1398/12/25</t>
  </si>
  <si>
    <t>‫1402/12/25</t>
  </si>
  <si>
    <t>‫18</t>
  </si>
  <si>
    <t>‫مرابحه گندم2-واجدشرايط خاص1400</t>
  </si>
  <si>
    <t>‫1396/08/20</t>
  </si>
  <si>
    <t>‫1400/08/20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</si>
  <si>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</si>
  <si>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</si>
  <si>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</si>
  <si>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</si>
  <si>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</si>
  <si>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</si>
  <si>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</si>
  <si>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</si>
  <si>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</si>
  <si>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</si>
  <si>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</si>
  <si>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‫منفعت صبا اروند اميد14001113</t>
  </si>
  <si>
    <t>‫1397/11/13</t>
  </si>
  <si>
    <t>‫1400/11/13</t>
  </si>
  <si>
    <t>‫19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</si>
  <si>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</si>
  <si>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</si>
  <si>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</si>
  <si>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</si>
  <si>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</si>
  <si>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</si>
  <si>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</si>
  <si>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</si>
  <si>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</si>
  <si>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</si>
  <si>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</si>
  <si>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</si>
  <si>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</si>
  <si>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</si>
  <si>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</si>
  <si>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</si>
  <si>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</si>
  <si>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</si>
  <si>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</si>
  <si>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</si>
  <si>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</si>
  <si>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</si>
  <si>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‫0</t>
  </si>
  <si>
    <t>‫سپرده بانکی نزد بانک توسعه صادرات</t>
  </si>
  <si>
    <t>‫0200051451001</t>
  </si>
  <si>
    <t>‫1400/02/25</t>
  </si>
  <si>
    <t>‫سپرده بانکی نزد بانک سپه</t>
  </si>
  <si>
    <t>‫1182305748704</t>
  </si>
  <si>
    <t>‫1398/10/25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</si>
  <si>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</si>
  <si>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</si>
  <si>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</si>
  <si>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</si>
  <si>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</si>
  <si>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</si>
  <si>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‫سپرده بانکی نزد بانک پاسارگاد</t>
  </si>
  <si>
    <t>‫3088100146819221</t>
  </si>
  <si>
    <t>‫1399/12/28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</si>
  <si>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</si>
  <si>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</si>
  <si>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</si>
  <si>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</si>
  <si>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</si>
  <si>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</si>
  <si>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</si>
  <si>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</si>
  <si>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</si>
  <si>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</si>
  <si>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</si>
  <si>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</si>
  <si>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</si>
  <si>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</si>
  <si>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</si>
  <si>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</si>
  <si>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</si>
  <si>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</si>
  <si>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</si>
  <si>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</si>
  <si>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</si>
  <si>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</si>
  <si>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</si>
  <si>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</si>
  <si>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</si>
  <si>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</si>
  <si>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‫1400/04/29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</si>
  <si>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</si>
  <si>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</si>
  <si>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</si>
  <si>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</si>
  <si>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‫1400/12/10</t>
  </si>
  <si>
    <t>‫1400/09/20</t>
  </si>
  <si>
    <t>‫كوتاه مدت-0200051451001-توسعه صادرات</t>
  </si>
  <si>
    <t>‫1400/07/01</t>
  </si>
  <si>
    <t>‫-</t>
  </si>
  <si>
    <t>‫كوتاه مدت-104456340-تجارت</t>
  </si>
  <si>
    <t>‫كوتاه مدت-1182305748704-سپه</t>
  </si>
  <si>
    <t>‫كوتاه مدت-3088100146819221-پاسارگاد</t>
  </si>
  <si>
    <t>‫كوتاه مدت-70020217-شهر</t>
  </si>
  <si>
    <t>‫1400/12/25</t>
  </si>
  <si>
    <t>‫1400/09/28</t>
  </si>
  <si>
    <t>‫1400/09/27</t>
  </si>
  <si>
    <t>‫1400/11/05</t>
  </si>
  <si>
    <t>‫بلند مدت-3089012146819221-پاسارگاد</t>
  </si>
  <si>
    <t>‫1400/12/28</t>
  </si>
  <si>
    <t>‫20</t>
  </si>
  <si>
    <t>‫بلند مدت-3089012146819222-پاسارگاد</t>
  </si>
  <si>
    <t>‫بلند مدت-3089012146819223-پاسارگاد</t>
  </si>
  <si>
    <t>‫بلند مدت-3089012146819224-پاسارگاد</t>
  </si>
  <si>
    <t>‫سود(زیان) حاصل از فروش اوراق بهادار</t>
  </si>
  <si>
    <t>‫ارزش دفتری</t>
  </si>
  <si>
    <t>‫سود و زیان ناشی از فروش</t>
  </si>
  <si>
    <t>‫اوراق سلف شمش فولاد كاوه كيش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</si>
  <si>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</si>
  <si>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</si>
  <si>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</si>
  <si>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</si>
  <si>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</si>
  <si>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</si>
  <si>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</si>
  <si>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</si>
  <si>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</si>
  <si>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</si>
  <si>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</si>
  <si>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</si>
  <si>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</si>
  <si>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</si>
  <si>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</si>
  <si>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</si>
  <si>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</si>
  <si>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توسعه صادرات</t>
  </si>
  <si>
    <t>‫سپرده بانکی کوتاه مدت - سپه</t>
  </si>
  <si>
    <t>‫سپرده بانکی کوتاه مدت - شهر</t>
  </si>
  <si>
    <t>‫سپرده بانکی کوتاه مدت - پاسارگاد</t>
  </si>
  <si>
    <t>‫سپرده بانکی بلند مدت - پاسارگاد</t>
  </si>
  <si>
    <t>‫3089012146819221</t>
  </si>
  <si>
    <t>‫3089012146819222</t>
  </si>
  <si>
    <t>‫3089012146819223</t>
  </si>
  <si>
    <t>‫3089012146819224</t>
  </si>
  <si>
    <t>‫4-2- سایر درآمدها: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</si>
</sst>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-"/>
    <numFmt numFmtId="165" formatCode="#,##0.00_-;[Black]\(#,##0.00\)"/>
    <numFmt numFmtId="166" formatCode="#,##0_-;[Black]\(#,##0\)"/>
  </numFmts>
  <fonts count="6" x14ac:knownFonts="1">
    <font>
      <sz val="11"/>
      <color indexed="8"/>
      <name val="Calibri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3" fontId="2" fillId="0" borderId="0" xfId="0" applyNumberFormat="1" applyFont="1"/>
    <xf numFmtId="164" fontId="5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5" fillId="0" borderId="3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7" fontId="2" fillId="0" borderId="0" xfId="0" applyNumberFormat="1" applyFont="1"/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37" fontId="1" fillId="0" borderId="0" xfId="0" applyNumberFormat="1" applyFont="1" applyAlignment="1">
      <alignment horizontal="center" vertical="center"/>
    </xf>
    <xf numFmtId="0" fontId="2" fillId="0" borderId="0" xfId="0" applyFont="1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4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5" fillId="0" borderId="5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/>
    <xf numFmtId="0" fontId="2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5</xdr:col>
      <xdr:colOff>590550</xdr:colOff>
      <xdr:row>12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8:J20"/>
  <sheetViews>
    <sheetView rightToLeft="1" tabSelected="1" view="pageBreakPreview" zoomScaleNormal="100" zoomScaleSheetLayoutView="100" workbookViewId="0"/>
  </sheetViews>
  <sheetFormatPr defaultRowHeight="18" x14ac:dyDescent="0.45"/>
  <cols>
    <col min="1" max="16384" width="9.140625" style="1"/>
  </cols>
  <sheetData>
    <row r="18" spans="1:10" ht="39.950000000000003" customHeight="1" x14ac:dyDescent="0.45">
      <c r="A18" s="27" t="s">
        <v>0</v>
      </c>
      <c r="B18" s="28"/>
      <c r="C18" s="28"/>
      <c r="D18" s="28"/>
      <c r="E18" s="28"/>
      <c r="F18" s="28"/>
      <c r="G18" s="28"/>
      <c r="H18" s="28"/>
      <c r="I18" s="28"/>
      <c r="J18" s="28"/>
    </row>
    <row r="19" spans="1:10" ht="39.950000000000003" customHeight="1" x14ac:dyDescent="0.45">
      <c r="A19" s="27" t="s">
        <v>1</v>
      </c>
      <c r="B19" s="28"/>
      <c r="C19" s="28"/>
      <c r="D19" s="28"/>
      <c r="E19" s="28"/>
      <c r="F19" s="28"/>
      <c r="G19" s="28"/>
      <c r="H19" s="28"/>
      <c r="I19" s="28"/>
      <c r="J19" s="28"/>
    </row>
    <row r="20" spans="1:10" ht="39.950000000000003" customHeight="1" x14ac:dyDescent="0.45">
      <c r="A20" s="27" t="s">
        <v>2</v>
      </c>
      <c r="B20" s="28"/>
      <c r="C20" s="28"/>
      <c r="D20" s="28"/>
      <c r="E20" s="28"/>
      <c r="F20" s="28"/>
      <c r="G20" s="28"/>
      <c r="H20" s="28"/>
      <c r="I20" s="28"/>
      <c r="J20" s="28"/>
    </row>
  </sheetData>
  <sheetProtection algorithmName="SHA-512" hashValue="8iBy3PV78j999x3iJVlXoouxTaOvjCIqRDmKVBN55Jn8ByezvXU+VnICBYN4lY00mL5hoJeQ26umRpIpW1A5Pg==" saltValue="VvoI3kv0+ZUTiFOgnUdsEQ==" spinCount="100000" sheet="1" objects="1" scenarios="1" selectLockedCells="1" autoFilter="0" selectUnlockedCells="1"/>
  <mergeCells count="3">
    <mergeCell ref="A18:J18"/>
    <mergeCell ref="A19:J19"/>
    <mergeCell ref="A20:J20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rightToLeft="1" view="pageBreakPreview" zoomScaleNormal="100" zoomScaleSheetLayoutView="100" workbookViewId="0">
      <selection sqref="A1:S1"/>
    </sheetView>
  </sheetViews>
  <sheetFormatPr defaultRowHeight="21.75" customHeight="1" x14ac:dyDescent="0.45"/>
  <cols>
    <col min="1" max="1" width="42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1.75" customHeight="1" x14ac:dyDescent="0.45">
      <c r="A1" s="2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1.75" customHeight="1" x14ac:dyDescent="0.45">
      <c r="A2" s="29" t="s">
        <v>114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1.75" customHeight="1" x14ac:dyDescent="0.45">
      <c r="A3" s="2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5" spans="1:19" ht="21.75" customHeight="1" x14ac:dyDescent="0.45">
      <c r="A5" s="30" t="s">
        <v>138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7" spans="1:19" ht="21.75" customHeight="1" x14ac:dyDescent="0.45">
      <c r="I7" s="31" t="s">
        <v>130</v>
      </c>
      <c r="J7" s="32"/>
      <c r="K7" s="32"/>
      <c r="L7" s="32"/>
      <c r="M7" s="32"/>
      <c r="O7" s="31" t="s">
        <v>7</v>
      </c>
      <c r="P7" s="32"/>
      <c r="Q7" s="32"/>
      <c r="R7" s="32"/>
      <c r="S7" s="32"/>
    </row>
    <row r="8" spans="1:19" ht="46.5" customHeight="1" x14ac:dyDescent="0.45">
      <c r="A8" s="11" t="s">
        <v>116</v>
      </c>
      <c r="C8" s="3" t="s">
        <v>139</v>
      </c>
      <c r="E8" s="3" t="s">
        <v>31</v>
      </c>
      <c r="G8" s="3" t="s">
        <v>87</v>
      </c>
      <c r="I8" s="3" t="s">
        <v>140</v>
      </c>
      <c r="K8" s="3" t="s">
        <v>135</v>
      </c>
      <c r="M8" s="3" t="s">
        <v>141</v>
      </c>
      <c r="O8" s="3" t="s">
        <v>140</v>
      </c>
      <c r="Q8" s="3" t="s">
        <v>135</v>
      </c>
      <c r="S8" s="3" t="s">
        <v>141</v>
      </c>
    </row>
    <row r="9" spans="1:19" ht="21.75" customHeight="1" x14ac:dyDescent="0.45">
      <c r="A9" s="6" t="s">
        <v>34</v>
      </c>
      <c r="C9" s="7" t="s">
        <v>49</v>
      </c>
      <c r="E9" s="7" t="s">
        <v>38</v>
      </c>
      <c r="G9" s="7" t="s">
        <v>39</v>
      </c>
      <c r="I9" s="8">
        <v>51456466</v>
      </c>
      <c r="K9" s="16">
        <v>0</v>
      </c>
      <c r="M9" s="8">
        <v>51456466</v>
      </c>
      <c r="O9" s="8">
        <v>404543500</v>
      </c>
      <c r="Q9" s="16">
        <v>0</v>
      </c>
      <c r="S9" s="8">
        <v>404543500</v>
      </c>
    </row>
    <row r="10" spans="1:19" ht="21.75" customHeight="1" x14ac:dyDescent="0.45">
      <c r="A10" s="6" t="s">
        <v>40</v>
      </c>
      <c r="C10" s="7" t="s">
        <v>142</v>
      </c>
      <c r="E10" s="7" t="s">
        <v>42</v>
      </c>
      <c r="G10" s="7" t="s">
        <v>39</v>
      </c>
      <c r="I10" s="8">
        <v>311839094</v>
      </c>
      <c r="K10" s="16">
        <v>0</v>
      </c>
      <c r="M10" s="8">
        <v>311839094</v>
      </c>
      <c r="O10" s="8">
        <v>2338065417</v>
      </c>
      <c r="Q10" s="16">
        <v>0</v>
      </c>
      <c r="S10" s="8">
        <v>2338065417</v>
      </c>
    </row>
    <row r="11" spans="1:19" ht="21.75" customHeight="1" x14ac:dyDescent="0.45">
      <c r="A11" s="6" t="s">
        <v>43</v>
      </c>
      <c r="C11" s="7" t="s">
        <v>143</v>
      </c>
      <c r="E11" s="7" t="s">
        <v>45</v>
      </c>
      <c r="G11" s="7" t="s">
        <v>39</v>
      </c>
      <c r="I11" s="8">
        <v>27063606</v>
      </c>
      <c r="K11" s="16">
        <v>0</v>
      </c>
      <c r="M11" s="8">
        <v>27063606</v>
      </c>
      <c r="O11" s="8">
        <v>197789542</v>
      </c>
      <c r="Q11" s="16">
        <v>0</v>
      </c>
      <c r="S11" s="8">
        <v>197789542</v>
      </c>
    </row>
    <row r="12" spans="1:19" ht="21.75" customHeight="1" x14ac:dyDescent="0.45">
      <c r="A12" s="6" t="s">
        <v>144</v>
      </c>
      <c r="C12" s="7" t="s">
        <v>145</v>
      </c>
      <c r="E12" s="7" t="s">
        <v>146</v>
      </c>
      <c r="G12" s="7" t="s">
        <v>95</v>
      </c>
      <c r="I12" s="8">
        <v>17456</v>
      </c>
      <c r="K12" s="16">
        <v>0</v>
      </c>
      <c r="M12" s="8">
        <v>17456</v>
      </c>
      <c r="O12" s="8">
        <v>36375</v>
      </c>
      <c r="Q12" s="16">
        <v>0</v>
      </c>
      <c r="S12" s="8">
        <v>36375</v>
      </c>
    </row>
    <row r="13" spans="1:19" ht="21.75" customHeight="1" x14ac:dyDescent="0.45">
      <c r="A13" s="6" t="s">
        <v>147</v>
      </c>
      <c r="C13" s="7" t="s">
        <v>145</v>
      </c>
      <c r="E13" s="7" t="s">
        <v>146</v>
      </c>
      <c r="G13" s="7" t="s">
        <v>95</v>
      </c>
      <c r="I13" s="8">
        <v>66012</v>
      </c>
      <c r="K13" s="16">
        <v>0</v>
      </c>
      <c r="M13" s="8">
        <v>66012</v>
      </c>
      <c r="O13" s="8">
        <v>246592463</v>
      </c>
      <c r="Q13" s="16">
        <v>0</v>
      </c>
      <c r="S13" s="8">
        <v>246592463</v>
      </c>
    </row>
    <row r="14" spans="1:19" ht="21.75" customHeight="1" x14ac:dyDescent="0.45">
      <c r="A14" s="6" t="s">
        <v>148</v>
      </c>
      <c r="C14" s="7" t="s">
        <v>145</v>
      </c>
      <c r="E14" s="7" t="s">
        <v>146</v>
      </c>
      <c r="G14" s="7" t="s">
        <v>95</v>
      </c>
      <c r="I14" s="8">
        <v>5225</v>
      </c>
      <c r="K14" s="16">
        <v>0</v>
      </c>
      <c r="M14" s="8">
        <v>5225</v>
      </c>
      <c r="O14" s="8">
        <v>25735</v>
      </c>
      <c r="Q14" s="16">
        <v>0</v>
      </c>
      <c r="S14" s="8">
        <v>25735</v>
      </c>
    </row>
    <row r="15" spans="1:19" ht="21.75" customHeight="1" x14ac:dyDescent="0.45">
      <c r="A15" s="6" t="s">
        <v>149</v>
      </c>
      <c r="C15" s="7" t="s">
        <v>145</v>
      </c>
      <c r="E15" s="7" t="s">
        <v>146</v>
      </c>
      <c r="G15" s="7" t="s">
        <v>95</v>
      </c>
      <c r="I15" s="8">
        <v>2266293</v>
      </c>
      <c r="K15" s="16">
        <v>0</v>
      </c>
      <c r="M15" s="8">
        <v>2266293</v>
      </c>
      <c r="O15" s="8">
        <v>20566031</v>
      </c>
      <c r="Q15" s="16">
        <v>0</v>
      </c>
      <c r="S15" s="8">
        <v>20566031</v>
      </c>
    </row>
    <row r="16" spans="1:19" ht="21.75" customHeight="1" x14ac:dyDescent="0.45">
      <c r="A16" s="6" t="s">
        <v>150</v>
      </c>
      <c r="C16" s="7" t="s">
        <v>145</v>
      </c>
      <c r="E16" s="7" t="s">
        <v>146</v>
      </c>
      <c r="G16" s="7" t="s">
        <v>95</v>
      </c>
      <c r="I16" s="8">
        <v>12541</v>
      </c>
      <c r="K16" s="16">
        <v>0</v>
      </c>
      <c r="M16" s="8">
        <v>12541</v>
      </c>
      <c r="O16" s="8">
        <v>46209008</v>
      </c>
      <c r="Q16" s="16">
        <v>0</v>
      </c>
      <c r="S16" s="8">
        <v>46209008</v>
      </c>
    </row>
    <row r="17" spans="1:19" ht="21.75" customHeight="1" x14ac:dyDescent="0.45">
      <c r="A17" s="6" t="s">
        <v>46</v>
      </c>
      <c r="C17" s="7" t="s">
        <v>49</v>
      </c>
      <c r="E17" s="7" t="s">
        <v>49</v>
      </c>
      <c r="G17" s="7" t="s">
        <v>50</v>
      </c>
      <c r="I17" s="8">
        <v>5993036818</v>
      </c>
      <c r="K17" s="16">
        <v>0</v>
      </c>
      <c r="M17" s="8">
        <v>5993036818</v>
      </c>
      <c r="O17" s="8">
        <v>5993036818</v>
      </c>
      <c r="Q17" s="16">
        <v>0</v>
      </c>
      <c r="S17" s="8">
        <v>5993036818</v>
      </c>
    </row>
    <row r="18" spans="1:19" ht="21.75" customHeight="1" x14ac:dyDescent="0.45">
      <c r="A18" s="6" t="s">
        <v>51</v>
      </c>
      <c r="C18" s="7" t="s">
        <v>151</v>
      </c>
      <c r="E18" s="7" t="s">
        <v>53</v>
      </c>
      <c r="G18" s="7" t="s">
        <v>54</v>
      </c>
      <c r="I18" s="8">
        <v>233387705</v>
      </c>
      <c r="K18" s="16">
        <v>0</v>
      </c>
      <c r="M18" s="8">
        <v>233387705</v>
      </c>
      <c r="O18" s="8">
        <v>1787760833</v>
      </c>
      <c r="Q18" s="16">
        <v>0</v>
      </c>
      <c r="S18" s="8">
        <v>1787760833</v>
      </c>
    </row>
    <row r="19" spans="1:19" ht="21.75" customHeight="1" x14ac:dyDescent="0.45">
      <c r="A19" s="6" t="s">
        <v>55</v>
      </c>
      <c r="C19" s="7" t="s">
        <v>57</v>
      </c>
      <c r="E19" s="7" t="s">
        <v>57</v>
      </c>
      <c r="G19" s="7" t="s">
        <v>50</v>
      </c>
      <c r="I19" s="8">
        <v>70438524</v>
      </c>
      <c r="K19" s="16">
        <v>0</v>
      </c>
      <c r="M19" s="8">
        <v>70438524</v>
      </c>
      <c r="O19" s="8">
        <v>485155201</v>
      </c>
      <c r="Q19" s="16">
        <v>0</v>
      </c>
      <c r="S19" s="8">
        <v>485155201</v>
      </c>
    </row>
    <row r="20" spans="1:19" ht="21.75" customHeight="1" x14ac:dyDescent="0.45">
      <c r="A20" s="6" t="s">
        <v>58</v>
      </c>
      <c r="C20" s="7" t="s">
        <v>152</v>
      </c>
      <c r="E20" s="7" t="s">
        <v>61</v>
      </c>
      <c r="G20" s="7" t="s">
        <v>54</v>
      </c>
      <c r="I20" s="8">
        <v>40318893</v>
      </c>
      <c r="K20" s="16">
        <v>0</v>
      </c>
      <c r="M20" s="8">
        <v>40318893</v>
      </c>
      <c r="O20" s="8">
        <v>297305382</v>
      </c>
      <c r="Q20" s="16">
        <v>0</v>
      </c>
      <c r="S20" s="8">
        <v>297305382</v>
      </c>
    </row>
    <row r="21" spans="1:19" ht="21.75" customHeight="1" x14ac:dyDescent="0.45">
      <c r="A21" s="6" t="s">
        <v>62</v>
      </c>
      <c r="C21" s="7" t="s">
        <v>153</v>
      </c>
      <c r="E21" s="7" t="s">
        <v>64</v>
      </c>
      <c r="G21" s="7" t="s">
        <v>54</v>
      </c>
      <c r="I21" s="8">
        <v>276223033</v>
      </c>
      <c r="K21" s="16">
        <v>0</v>
      </c>
      <c r="M21" s="8">
        <v>276223033</v>
      </c>
      <c r="O21" s="8">
        <v>2059591047</v>
      </c>
      <c r="Q21" s="16">
        <v>0</v>
      </c>
      <c r="S21" s="8">
        <v>2059591047</v>
      </c>
    </row>
    <row r="22" spans="1:19" ht="21.75" customHeight="1" x14ac:dyDescent="0.45">
      <c r="A22" s="6" t="s">
        <v>65</v>
      </c>
      <c r="C22" s="7" t="s">
        <v>154</v>
      </c>
      <c r="E22" s="7" t="s">
        <v>67</v>
      </c>
      <c r="G22" s="7" t="s">
        <v>68</v>
      </c>
      <c r="I22" s="8">
        <v>321005810</v>
      </c>
      <c r="K22" s="16">
        <v>0</v>
      </c>
      <c r="M22" s="8">
        <v>321005810</v>
      </c>
      <c r="O22" s="8">
        <v>2367182946</v>
      </c>
      <c r="Q22" s="16">
        <v>0</v>
      </c>
      <c r="S22" s="8">
        <v>2367182946</v>
      </c>
    </row>
    <row r="23" spans="1:19" ht="21.75" customHeight="1" x14ac:dyDescent="0.45">
      <c r="A23" s="6" t="s">
        <v>69</v>
      </c>
      <c r="C23" s="7" t="s">
        <v>71</v>
      </c>
      <c r="E23" s="7" t="s">
        <v>71</v>
      </c>
      <c r="G23" s="7" t="s">
        <v>72</v>
      </c>
      <c r="I23" s="8">
        <v>3026474</v>
      </c>
      <c r="K23" s="16">
        <v>0</v>
      </c>
      <c r="M23" s="8">
        <v>3026474</v>
      </c>
      <c r="O23" s="8">
        <v>4600486</v>
      </c>
      <c r="Q23" s="16">
        <v>0</v>
      </c>
      <c r="S23" s="8">
        <v>4600486</v>
      </c>
    </row>
    <row r="24" spans="1:19" ht="21.75" customHeight="1" x14ac:dyDescent="0.45">
      <c r="A24" s="6" t="s">
        <v>155</v>
      </c>
      <c r="C24" s="7" t="s">
        <v>145</v>
      </c>
      <c r="E24" s="7" t="s">
        <v>156</v>
      </c>
      <c r="G24" s="7" t="s">
        <v>157</v>
      </c>
      <c r="I24" s="16">
        <v>0</v>
      </c>
      <c r="K24" s="16">
        <v>0</v>
      </c>
      <c r="M24" s="16">
        <v>0</v>
      </c>
      <c r="N24" s="7"/>
      <c r="O24" s="8">
        <v>10959903799</v>
      </c>
      <c r="Q24" s="20">
        <v>-449135</v>
      </c>
      <c r="S24" s="8">
        <v>10959454664</v>
      </c>
    </row>
    <row r="25" spans="1:19" ht="21.75" customHeight="1" x14ac:dyDescent="0.45">
      <c r="A25" s="6" t="s">
        <v>158</v>
      </c>
      <c r="C25" s="7" t="s">
        <v>145</v>
      </c>
      <c r="E25" s="7" t="s">
        <v>156</v>
      </c>
      <c r="G25" s="7" t="s">
        <v>157</v>
      </c>
      <c r="I25" s="16">
        <v>0</v>
      </c>
      <c r="K25" s="16">
        <v>0</v>
      </c>
      <c r="M25" s="16">
        <v>0</v>
      </c>
      <c r="N25" s="7"/>
      <c r="O25" s="8">
        <v>3024657534</v>
      </c>
      <c r="Q25" s="20">
        <v>-179654</v>
      </c>
      <c r="S25" s="8">
        <v>3024477880</v>
      </c>
    </row>
    <row r="26" spans="1:19" ht="21.75" customHeight="1" x14ac:dyDescent="0.45">
      <c r="A26" s="6" t="s">
        <v>159</v>
      </c>
      <c r="C26" s="7" t="s">
        <v>145</v>
      </c>
      <c r="E26" s="7" t="s">
        <v>156</v>
      </c>
      <c r="G26" s="7" t="s">
        <v>157</v>
      </c>
      <c r="I26" s="16">
        <v>0</v>
      </c>
      <c r="K26" s="16">
        <v>0</v>
      </c>
      <c r="M26" s="16">
        <v>0</v>
      </c>
      <c r="N26" s="7"/>
      <c r="O26" s="8">
        <v>2958904109</v>
      </c>
      <c r="Q26" s="20">
        <v>-179654</v>
      </c>
      <c r="S26" s="8">
        <v>2958724455</v>
      </c>
    </row>
    <row r="27" spans="1:19" ht="21.75" customHeight="1" x14ac:dyDescent="0.45">
      <c r="A27" s="6" t="s">
        <v>160</v>
      </c>
      <c r="C27" s="7" t="s">
        <v>145</v>
      </c>
      <c r="E27" s="7" t="s">
        <v>156</v>
      </c>
      <c r="G27" s="7" t="s">
        <v>157</v>
      </c>
      <c r="I27" s="16">
        <v>0</v>
      </c>
      <c r="K27" s="16">
        <v>0</v>
      </c>
      <c r="M27" s="16">
        <v>0</v>
      </c>
      <c r="N27" s="7"/>
      <c r="O27" s="8">
        <v>1183561644</v>
      </c>
      <c r="Q27" s="20">
        <v>-71862</v>
      </c>
      <c r="S27" s="8">
        <v>1183489782</v>
      </c>
    </row>
    <row r="28" spans="1:19" ht="21.75" customHeight="1" x14ac:dyDescent="0.45">
      <c r="A28" s="4" t="s">
        <v>18</v>
      </c>
      <c r="I28" s="4">
        <f>SUM(I9:$I$27)</f>
        <v>7330163950</v>
      </c>
      <c r="K28" s="18">
        <f>SUM(K9:$K$27)</f>
        <v>0</v>
      </c>
      <c r="M28" s="4">
        <f>SUM(M9:$M$27)</f>
        <v>7330163950</v>
      </c>
      <c r="O28" s="4">
        <f>SUM(O9:$O$27)</f>
        <v>34375487870</v>
      </c>
      <c r="Q28" s="21">
        <f>SUM(Q9:$Q$27)</f>
        <v>-880305</v>
      </c>
      <c r="S28" s="4">
        <f>SUM(S9:$S$27)</f>
        <v>34374607565</v>
      </c>
    </row>
    <row r="29" spans="1:19" ht="21.75" customHeight="1" x14ac:dyDescent="0.45">
      <c r="I29" s="5"/>
      <c r="K29" s="5"/>
      <c r="M29" s="5"/>
      <c r="O29" s="5"/>
      <c r="Q29" s="5"/>
      <c r="S29" s="5"/>
    </row>
  </sheetData>
  <sheetProtection algorithmName="SHA-512" hashValue="D7BOs5GWwSp4VQpFOEd39geiBu0FHWTZZq4VFw3F2yfc3/U6U0mSsmX9ksnvYAUtgkkHSslNhxWVslndfuGLNw==" saltValue="s33TUFn3JD40M5GPAXjpgw==" spinCount="100000" sheet="1" objects="1" scenarios="1" selectLockedCells="1" autoFilter="0" selectUnlockedCell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rightToLeft="1" view="pageBreakPreview" zoomScale="115" zoomScaleNormal="100" zoomScaleSheetLayoutView="115" workbookViewId="0">
      <selection sqref="A1:Q1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2.7109375" style="1" customWidth="1"/>
    <col min="4" max="4" width="1.42578125" style="1" customWidth="1"/>
    <col min="5" max="5" width="26.140625" style="1" bestFit="1" customWidth="1"/>
    <col min="6" max="6" width="1.42578125" style="1" customWidth="1"/>
    <col min="7" max="7" width="18.42578125" style="1" bestFit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bestFit="1" customWidth="1"/>
    <col min="12" max="12" width="1.42578125" style="1" customWidth="1"/>
    <col min="13" max="13" width="26.140625" style="1" bestFit="1" customWidth="1"/>
    <col min="14" max="14" width="1.42578125" style="1" customWidth="1"/>
    <col min="15" max="15" width="20.140625" style="1" bestFit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5">
      <c r="A1" s="2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0.100000000000001" customHeight="1" x14ac:dyDescent="0.45">
      <c r="A2" s="29" t="s">
        <v>114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0.100000000000001" customHeight="1" x14ac:dyDescent="0.45">
      <c r="A3" s="2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5" spans="1:17" ht="21" x14ac:dyDescent="0.45">
      <c r="A5" s="30" t="s">
        <v>161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7" spans="1:17" ht="21" x14ac:dyDescent="0.45">
      <c r="C7" s="31" t="s">
        <v>130</v>
      </c>
      <c r="D7" s="32"/>
      <c r="E7" s="32"/>
      <c r="F7" s="32"/>
      <c r="G7" s="32"/>
      <c r="H7" s="32"/>
      <c r="I7" s="32"/>
      <c r="K7" s="31" t="s">
        <v>7</v>
      </c>
      <c r="L7" s="32"/>
      <c r="M7" s="32"/>
      <c r="N7" s="32"/>
      <c r="O7" s="32"/>
      <c r="P7" s="32"/>
      <c r="Q7" s="32"/>
    </row>
    <row r="8" spans="1:17" ht="42" x14ac:dyDescent="0.45">
      <c r="A8" s="11" t="s">
        <v>116</v>
      </c>
      <c r="C8" s="3" t="s">
        <v>9</v>
      </c>
      <c r="E8" s="3" t="s">
        <v>11</v>
      </c>
      <c r="G8" s="3" t="s">
        <v>162</v>
      </c>
      <c r="I8" s="3" t="s">
        <v>163</v>
      </c>
      <c r="K8" s="3" t="s">
        <v>9</v>
      </c>
      <c r="M8" s="3" t="s">
        <v>11</v>
      </c>
      <c r="O8" s="3" t="s">
        <v>162</v>
      </c>
      <c r="Q8" s="3" t="s">
        <v>163</v>
      </c>
    </row>
    <row r="9" spans="1:17" ht="37.5" x14ac:dyDescent="0.45">
      <c r="A9" s="6" t="s">
        <v>164</v>
      </c>
      <c r="C9" s="22">
        <v>0</v>
      </c>
      <c r="D9" s="22"/>
      <c r="E9" s="22">
        <v>0</v>
      </c>
      <c r="F9" s="22"/>
      <c r="G9" s="22">
        <v>0</v>
      </c>
      <c r="H9" s="22"/>
      <c r="I9" s="22">
        <v>0</v>
      </c>
      <c r="J9" s="7"/>
      <c r="K9" s="8">
        <v>5220</v>
      </c>
      <c r="M9" s="8">
        <v>5220000000</v>
      </c>
      <c r="O9" s="8">
        <v>3861273019</v>
      </c>
      <c r="Q9" s="8">
        <v>1358726981</v>
      </c>
    </row>
    <row r="10" spans="1:17" ht="37.5" x14ac:dyDescent="0.45">
      <c r="A10" s="6" t="s">
        <v>34</v>
      </c>
      <c r="C10" s="22">
        <v>0</v>
      </c>
      <c r="D10" s="22"/>
      <c r="E10" s="22">
        <v>0</v>
      </c>
      <c r="F10" s="22"/>
      <c r="G10" s="22">
        <v>0</v>
      </c>
      <c r="H10" s="22"/>
      <c r="I10" s="22">
        <v>0</v>
      </c>
      <c r="J10" s="7"/>
      <c r="K10" s="8">
        <v>2100</v>
      </c>
      <c r="M10" s="8">
        <v>2057507226</v>
      </c>
      <c r="O10" s="8">
        <v>2222254037</v>
      </c>
      <c r="Q10" s="8">
        <v>-164746811</v>
      </c>
    </row>
    <row r="11" spans="1:17" ht="37.5" x14ac:dyDescent="0.45">
      <c r="A11" s="6" t="s">
        <v>46</v>
      </c>
      <c r="C11" s="8">
        <v>100000</v>
      </c>
      <c r="E11" s="8">
        <v>99927500000</v>
      </c>
      <c r="G11" s="8">
        <v>99943500000</v>
      </c>
      <c r="I11" s="8">
        <v>-16000000</v>
      </c>
      <c r="K11" s="8">
        <v>100000</v>
      </c>
      <c r="M11" s="8">
        <v>99927500000</v>
      </c>
      <c r="O11" s="8">
        <v>99943500000</v>
      </c>
      <c r="Q11" s="8">
        <v>-16000000</v>
      </c>
    </row>
    <row r="12" spans="1:17" ht="37.5" x14ac:dyDescent="0.45">
      <c r="A12" s="6" t="s">
        <v>62</v>
      </c>
      <c r="C12" s="8">
        <v>500</v>
      </c>
      <c r="E12" s="8">
        <v>489644750</v>
      </c>
      <c r="G12" s="8">
        <v>488639971</v>
      </c>
      <c r="I12" s="8">
        <v>1004779</v>
      </c>
      <c r="K12" s="8">
        <v>500</v>
      </c>
      <c r="M12" s="8">
        <v>489644750</v>
      </c>
      <c r="O12" s="8">
        <v>488639971</v>
      </c>
      <c r="Q12" s="8">
        <v>1004779</v>
      </c>
    </row>
    <row r="13" spans="1:17" ht="18.75" x14ac:dyDescent="0.45">
      <c r="A13" s="6" t="s">
        <v>17</v>
      </c>
      <c r="C13" s="8">
        <v>21900000</v>
      </c>
      <c r="E13" s="8">
        <v>291236864436</v>
      </c>
      <c r="G13" s="8">
        <v>292273989895</v>
      </c>
      <c r="I13" s="8">
        <v>-1037125459</v>
      </c>
      <c r="K13" s="8">
        <v>112384312</v>
      </c>
      <c r="M13" s="8">
        <v>1454448877457</v>
      </c>
      <c r="O13" s="8">
        <v>1504458137017</v>
      </c>
      <c r="Q13" s="8">
        <v>-50009259560</v>
      </c>
    </row>
    <row r="14" spans="1:17" ht="37.5" x14ac:dyDescent="0.45">
      <c r="A14" s="6" t="s">
        <v>65</v>
      </c>
      <c r="C14" s="8">
        <v>1000</v>
      </c>
      <c r="E14" s="8">
        <v>684503375</v>
      </c>
      <c r="G14" s="8">
        <v>659024875</v>
      </c>
      <c r="I14" s="8">
        <v>25478500</v>
      </c>
      <c r="K14" s="8">
        <v>1000</v>
      </c>
      <c r="M14" s="8">
        <v>684503375</v>
      </c>
      <c r="O14" s="8">
        <v>659024875</v>
      </c>
      <c r="Q14" s="8">
        <v>25478500</v>
      </c>
    </row>
    <row r="15" spans="1:17" ht="18.75" x14ac:dyDescent="0.45">
      <c r="A15" s="4" t="s">
        <v>18</v>
      </c>
      <c r="C15" s="4">
        <f>SUM(C9:$C$14)</f>
        <v>22001500</v>
      </c>
      <c r="E15" s="4">
        <f>SUM(E9:$E$14)</f>
        <v>392338512561</v>
      </c>
      <c r="G15" s="4">
        <f>SUM(G9:$G$14)</f>
        <v>393365154741</v>
      </c>
      <c r="I15" s="4">
        <f>SUM(I9:$I$14)</f>
        <v>-1026642180</v>
      </c>
      <c r="K15" s="4">
        <f>SUM(K9:$K$14)</f>
        <v>112493132</v>
      </c>
      <c r="M15" s="4">
        <f>SUM(M9:$M$14)</f>
        <v>1562828032808</v>
      </c>
      <c r="O15" s="4">
        <f>SUM(O9:$O$14)</f>
        <v>1611632828919</v>
      </c>
      <c r="Q15" s="4">
        <f>SUM(Q9:$Q$14)</f>
        <v>-48804796111</v>
      </c>
    </row>
    <row r="16" spans="1:17" ht="18.75" x14ac:dyDescent="0.45">
      <c r="C16" s="5"/>
      <c r="E16" s="5"/>
      <c r="G16" s="5"/>
      <c r="I16" s="5"/>
      <c r="K16" s="5"/>
      <c r="M16" s="5"/>
      <c r="O16" s="5"/>
      <c r="Q16" s="5"/>
    </row>
    <row r="18" spans="1:17" ht="18.75" x14ac:dyDescent="0.45">
      <c r="A18" s="36" t="s">
        <v>165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</sheetData>
  <sheetProtection algorithmName="SHA-512" hashValue="niAIscAheEOitxEiJQIxDT1pSThWatwmPQKUYV8G94YIxco/YK3Y9mH4nNptOD8OlItJRpkryjo+YldlMCfdtQ==" saltValue="XPXJKinGMJFzhKrIC5RWIA==" spinCount="100000" sheet="1" objects="1" scenarios="1" selectLockedCells="1" autoFilter="0" selectUnlockedCells="1"/>
  <mergeCells count="7">
    <mergeCell ref="A18:Q1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rightToLeft="1" view="pageBreakPreview" topLeftCell="A4" zoomScaleNormal="100" zoomScaleSheetLayoutView="100" workbookViewId="0">
      <selection sqref="A1:Q1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5.42578125" style="1" bestFit="1" customWidth="1"/>
    <col min="4" max="4" width="1.42578125" style="1" customWidth="1"/>
    <col min="5" max="5" width="26.140625" style="1" bestFit="1" customWidth="1"/>
    <col min="6" max="6" width="1.42578125" style="1" customWidth="1"/>
    <col min="7" max="7" width="21.5703125" style="1" bestFit="1" customWidth="1"/>
    <col min="8" max="8" width="1.42578125" style="1" customWidth="1"/>
    <col min="9" max="9" width="20.140625" style="1" bestFit="1" customWidth="1"/>
    <col min="10" max="10" width="1.42578125" style="1" customWidth="1"/>
    <col min="11" max="11" width="15.42578125" style="1" bestFit="1" customWidth="1"/>
    <col min="12" max="12" width="1.42578125" style="1" customWidth="1"/>
    <col min="13" max="13" width="26.140625" style="1" bestFit="1" customWidth="1"/>
    <col min="14" max="14" width="1.42578125" style="1" customWidth="1"/>
    <col min="15" max="15" width="21.28515625" style="1" bestFit="1" customWidth="1"/>
    <col min="16" max="16" width="1.42578125" style="1" customWidth="1"/>
    <col min="17" max="17" width="20.140625" style="1" bestFit="1" customWidth="1"/>
    <col min="18" max="18" width="9.140625" style="1"/>
    <col min="19" max="19" width="11.7109375" style="1" bestFit="1" customWidth="1"/>
    <col min="20" max="16384" width="9.140625" style="1"/>
  </cols>
  <sheetData>
    <row r="1" spans="1:19" ht="20.100000000000001" customHeight="1" x14ac:dyDescent="0.45">
      <c r="A1" s="2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9" ht="20.100000000000001" customHeight="1" x14ac:dyDescent="0.45">
      <c r="A2" s="29" t="s">
        <v>114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9" ht="20.100000000000001" customHeight="1" x14ac:dyDescent="0.45">
      <c r="A3" s="2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5" spans="1:19" ht="21" x14ac:dyDescent="0.45">
      <c r="A5" s="30" t="s">
        <v>166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7" spans="1:19" ht="21" x14ac:dyDescent="0.45">
      <c r="C7" s="31" t="s">
        <v>130</v>
      </c>
      <c r="D7" s="32"/>
      <c r="E7" s="32"/>
      <c r="F7" s="32"/>
      <c r="G7" s="32"/>
      <c r="H7" s="32"/>
      <c r="I7" s="32"/>
      <c r="K7" s="31" t="s">
        <v>7</v>
      </c>
      <c r="L7" s="32"/>
      <c r="M7" s="32"/>
      <c r="N7" s="32"/>
      <c r="O7" s="32"/>
      <c r="P7" s="32"/>
      <c r="Q7" s="32"/>
    </row>
    <row r="8" spans="1:19" ht="42" x14ac:dyDescent="0.45">
      <c r="A8" s="11" t="s">
        <v>116</v>
      </c>
      <c r="C8" s="3" t="s">
        <v>9</v>
      </c>
      <c r="E8" s="3" t="s">
        <v>11</v>
      </c>
      <c r="G8" s="3" t="s">
        <v>162</v>
      </c>
      <c r="I8" s="3" t="s">
        <v>167</v>
      </c>
      <c r="K8" s="3" t="s">
        <v>9</v>
      </c>
      <c r="M8" s="3" t="s">
        <v>11</v>
      </c>
      <c r="O8" s="3" t="s">
        <v>162</v>
      </c>
      <c r="Q8" s="3" t="s">
        <v>167</v>
      </c>
    </row>
    <row r="9" spans="1:19" ht="37.5" x14ac:dyDescent="0.45">
      <c r="A9" s="6" t="s">
        <v>34</v>
      </c>
      <c r="C9" s="8">
        <v>4000</v>
      </c>
      <c r="E9" s="8">
        <v>3997100000</v>
      </c>
      <c r="G9" s="8">
        <v>3997100000</v>
      </c>
      <c r="I9" s="8">
        <v>0</v>
      </c>
      <c r="K9" s="8">
        <v>4000</v>
      </c>
      <c r="M9" s="8">
        <v>3997100000</v>
      </c>
      <c r="O9" s="8">
        <v>3518287194</v>
      </c>
      <c r="Q9" s="8">
        <v>478812806</v>
      </c>
      <c r="S9" s="23"/>
    </row>
    <row r="10" spans="1:19" ht="37.5" x14ac:dyDescent="0.45">
      <c r="A10" s="6" t="s">
        <v>40</v>
      </c>
      <c r="C10" s="8">
        <v>24920</v>
      </c>
      <c r="E10" s="8">
        <v>24727619469</v>
      </c>
      <c r="G10" s="8">
        <v>24727619469</v>
      </c>
      <c r="I10" s="8">
        <v>0</v>
      </c>
      <c r="K10" s="8">
        <v>24920</v>
      </c>
      <c r="M10" s="8">
        <v>24727619469</v>
      </c>
      <c r="O10" s="8">
        <v>22719303474</v>
      </c>
      <c r="Q10" s="8">
        <v>2008315995</v>
      </c>
    </row>
    <row r="11" spans="1:19" ht="37.5" x14ac:dyDescent="0.45">
      <c r="A11" s="6" t="s">
        <v>43</v>
      </c>
      <c r="C11" s="8">
        <v>2100</v>
      </c>
      <c r="E11" s="8">
        <v>2140447050</v>
      </c>
      <c r="G11" s="8">
        <v>2140447050</v>
      </c>
      <c r="I11" s="8">
        <v>0</v>
      </c>
      <c r="K11" s="8">
        <v>2100</v>
      </c>
      <c r="M11" s="8">
        <v>2140447050</v>
      </c>
      <c r="O11" s="8">
        <v>2140447050</v>
      </c>
      <c r="Q11" s="8">
        <v>0</v>
      </c>
    </row>
    <row r="12" spans="1:19" ht="37.5" x14ac:dyDescent="0.45">
      <c r="A12" s="6" t="s">
        <v>46</v>
      </c>
      <c r="C12" s="8">
        <v>400000</v>
      </c>
      <c r="E12" s="8">
        <v>399710000000</v>
      </c>
      <c r="G12" s="8">
        <v>400064000000</v>
      </c>
      <c r="I12" s="8">
        <v>-354000000</v>
      </c>
      <c r="K12" s="8">
        <v>400000</v>
      </c>
      <c r="M12" s="8">
        <v>399710000000</v>
      </c>
      <c r="O12" s="8">
        <v>400064000000</v>
      </c>
      <c r="Q12" s="8">
        <v>-354000000</v>
      </c>
    </row>
    <row r="13" spans="1:19" ht="37.5" x14ac:dyDescent="0.45">
      <c r="A13" s="6" t="s">
        <v>51</v>
      </c>
      <c r="C13" s="8">
        <v>17000</v>
      </c>
      <c r="E13" s="8">
        <v>10617296875</v>
      </c>
      <c r="G13" s="8">
        <v>10617296875</v>
      </c>
      <c r="I13" s="8">
        <v>0</v>
      </c>
      <c r="K13" s="8">
        <v>17000</v>
      </c>
      <c r="M13" s="8">
        <v>10617296875</v>
      </c>
      <c r="O13" s="8">
        <v>10617296875</v>
      </c>
      <c r="Q13" s="8">
        <v>0</v>
      </c>
    </row>
    <row r="14" spans="1:19" ht="37.5" x14ac:dyDescent="0.45">
      <c r="A14" s="6" t="s">
        <v>55</v>
      </c>
      <c r="C14" s="8">
        <v>4800</v>
      </c>
      <c r="E14" s="8">
        <v>4796520000</v>
      </c>
      <c r="G14" s="8">
        <v>4796520000</v>
      </c>
      <c r="I14" s="8">
        <v>0</v>
      </c>
      <c r="K14" s="8">
        <v>4800</v>
      </c>
      <c r="M14" s="8">
        <v>4796520000</v>
      </c>
      <c r="O14" s="8">
        <v>4815706080</v>
      </c>
      <c r="Q14" s="8">
        <v>-19186080</v>
      </c>
    </row>
    <row r="15" spans="1:19" ht="37.5" x14ac:dyDescent="0.45">
      <c r="A15" s="6" t="s">
        <v>58</v>
      </c>
      <c r="C15" s="8">
        <v>2810</v>
      </c>
      <c r="E15" s="8">
        <v>2690028314</v>
      </c>
      <c r="G15" s="8">
        <v>2690028314</v>
      </c>
      <c r="I15" s="8">
        <v>0</v>
      </c>
      <c r="K15" s="8">
        <v>2810</v>
      </c>
      <c r="M15" s="8">
        <v>2690028314</v>
      </c>
      <c r="O15" s="8">
        <v>2695644240</v>
      </c>
      <c r="Q15" s="8">
        <v>-5615926</v>
      </c>
    </row>
    <row r="16" spans="1:19" ht="37.5" x14ac:dyDescent="0.45">
      <c r="A16" s="6" t="s">
        <v>62</v>
      </c>
      <c r="C16" s="8">
        <v>19000</v>
      </c>
      <c r="E16" s="8">
        <v>18986225000</v>
      </c>
      <c r="G16" s="8">
        <v>18996867279</v>
      </c>
      <c r="I16" s="8">
        <v>-10642279</v>
      </c>
      <c r="K16" s="8">
        <v>19000</v>
      </c>
      <c r="M16" s="8">
        <v>18986225000</v>
      </c>
      <c r="O16" s="8">
        <v>18581818408</v>
      </c>
      <c r="Q16" s="8">
        <v>404406592</v>
      </c>
    </row>
    <row r="17" spans="1:17" ht="18.75" x14ac:dyDescent="0.45">
      <c r="A17" s="6" t="s">
        <v>17</v>
      </c>
      <c r="C17" s="8">
        <v>1266202831</v>
      </c>
      <c r="E17" s="8">
        <v>17118704192959</v>
      </c>
      <c r="G17" s="8">
        <v>15245851911380</v>
      </c>
      <c r="I17" s="8">
        <v>1872852281579</v>
      </c>
      <c r="K17" s="8">
        <v>1266202831</v>
      </c>
      <c r="M17" s="8">
        <v>17118704192959</v>
      </c>
      <c r="O17" s="8">
        <v>16911384377157</v>
      </c>
      <c r="Q17" s="8">
        <v>207319815802</v>
      </c>
    </row>
    <row r="18" spans="1:17" ht="37.5" x14ac:dyDescent="0.45">
      <c r="A18" s="6" t="s">
        <v>65</v>
      </c>
      <c r="C18" s="8">
        <v>21500</v>
      </c>
      <c r="E18" s="8">
        <v>14716822562</v>
      </c>
      <c r="G18" s="8">
        <v>14179712250</v>
      </c>
      <c r="I18" s="8">
        <v>537110312</v>
      </c>
      <c r="K18" s="8">
        <v>21500</v>
      </c>
      <c r="M18" s="8">
        <v>14716822562</v>
      </c>
      <c r="O18" s="8">
        <v>14179712250</v>
      </c>
      <c r="Q18" s="8">
        <v>537110312</v>
      </c>
    </row>
    <row r="19" spans="1:17" ht="37.5" x14ac:dyDescent="0.45">
      <c r="A19" s="6" t="s">
        <v>69</v>
      </c>
      <c r="C19" s="8">
        <v>200</v>
      </c>
      <c r="E19" s="8">
        <v>195857900</v>
      </c>
      <c r="G19" s="8">
        <v>195857900</v>
      </c>
      <c r="I19" s="8">
        <v>0</v>
      </c>
      <c r="K19" s="8">
        <v>200</v>
      </c>
      <c r="M19" s="8">
        <v>195857900</v>
      </c>
      <c r="O19" s="8">
        <v>190538040</v>
      </c>
      <c r="Q19" s="8">
        <v>5319860</v>
      </c>
    </row>
    <row r="20" spans="1:17" ht="18.75" x14ac:dyDescent="0.45">
      <c r="A20" s="4" t="s">
        <v>18</v>
      </c>
      <c r="C20" s="4">
        <f>SUM(C9:$C$19)</f>
        <v>1266699161</v>
      </c>
      <c r="E20" s="4">
        <f>SUM(E9:$E$19)</f>
        <v>17601282110129</v>
      </c>
      <c r="G20" s="4">
        <f>SUM(G9:$G$19)</f>
        <v>15728257360517</v>
      </c>
      <c r="I20" s="4">
        <f>SUM(I9:$I$19)</f>
        <v>1873024749612</v>
      </c>
      <c r="K20" s="4">
        <f>SUM(K9:$K$19)</f>
        <v>1266699161</v>
      </c>
      <c r="M20" s="4">
        <f>SUM(M9:$M$19)</f>
        <v>17601282110129</v>
      </c>
      <c r="O20" s="4">
        <f>SUM(O9:$O$19)</f>
        <v>17390907130768</v>
      </c>
      <c r="Q20" s="4">
        <f>SUM(Q9:$Q$19)</f>
        <v>210374979361</v>
      </c>
    </row>
    <row r="21" spans="1:17" ht="18.75" x14ac:dyDescent="0.45">
      <c r="C21" s="5"/>
      <c r="E21" s="5"/>
      <c r="G21" s="5"/>
      <c r="I21" s="5"/>
      <c r="K21" s="5"/>
      <c r="M21" s="5"/>
      <c r="O21" s="5"/>
      <c r="Q21" s="5"/>
    </row>
    <row r="23" spans="1:17" ht="18.75" x14ac:dyDescent="0.45">
      <c r="A23" s="36" t="s">
        <v>165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8"/>
    </row>
  </sheetData>
  <sheetProtection algorithmName="SHA-512" hashValue="fqpZwuYeLZ353cK5C0d3Y1AyGOgR5v3K/VGB/g9+S/viRP2ZpxKrBF+gr/VyErgsjMhT9Lscu0dxLi0XZco3Vg==" saltValue="5uvnlsaHOXBOIvhnSmVGUg==" spinCount="100000" sheet="1" objects="1" scenarios="1" selectLockedCells="1" autoFilter="0" selectUnlockedCells="1"/>
  <mergeCells count="7">
    <mergeCell ref="A23:Q2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rightToLeft="1" view="pageBreakPreview" zoomScaleNormal="100" zoomScaleSheetLayoutView="100" workbookViewId="0">
      <selection sqref="A1:U1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24" style="1" customWidth="1"/>
    <col min="6" max="6" width="1.42578125" style="1" customWidth="1"/>
    <col min="7" max="7" width="17" style="1" customWidth="1"/>
    <col min="8" max="8" width="1.42578125" style="1" customWidth="1"/>
    <col min="9" max="9" width="19.85546875" style="1" customWidth="1"/>
    <col min="10" max="10" width="1.42578125" style="1" customWidth="1"/>
    <col min="11" max="11" width="10.7109375" style="1" customWidth="1"/>
    <col min="12" max="12" width="1.42578125" style="1" customWidth="1"/>
    <col min="13" max="13" width="20.5703125" style="1" customWidth="1"/>
    <col min="14" max="14" width="1.42578125" style="1" customWidth="1"/>
    <col min="15" max="15" width="24" style="1" customWidth="1"/>
    <col min="16" max="16" width="1.42578125" style="1" customWidth="1"/>
    <col min="17" max="17" width="17" style="1" customWidth="1"/>
    <col min="18" max="18" width="1.42578125" style="1" customWidth="1"/>
    <col min="19" max="19" width="17.7109375" style="1" customWidth="1"/>
    <col min="20" max="20" width="1.42578125" style="1" customWidth="1"/>
    <col min="21" max="21" width="10.7109375" style="1" customWidth="1"/>
    <col min="22" max="16384" width="9.140625" style="1"/>
  </cols>
  <sheetData>
    <row r="1" spans="1:21" ht="20.100000000000001" customHeight="1" x14ac:dyDescent="0.45">
      <c r="A1" s="2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ht="20.100000000000001" customHeight="1" x14ac:dyDescent="0.45">
      <c r="A2" s="29" t="s">
        <v>114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20.100000000000001" customHeight="1" x14ac:dyDescent="0.45">
      <c r="A3" s="2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5" spans="1:21" ht="21" x14ac:dyDescent="0.45">
      <c r="A5" s="30" t="s">
        <v>168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7" spans="1:21" ht="21" x14ac:dyDescent="0.45">
      <c r="C7" s="31" t="s">
        <v>130</v>
      </c>
      <c r="D7" s="32"/>
      <c r="E7" s="32"/>
      <c r="F7" s="32"/>
      <c r="G7" s="32"/>
      <c r="H7" s="32"/>
      <c r="I7" s="32"/>
      <c r="J7" s="32"/>
      <c r="K7" s="32"/>
      <c r="M7" s="31" t="s">
        <v>7</v>
      </c>
      <c r="N7" s="32"/>
      <c r="O7" s="32"/>
      <c r="P7" s="32"/>
      <c r="Q7" s="32"/>
      <c r="R7" s="32"/>
      <c r="S7" s="32"/>
      <c r="T7" s="32"/>
      <c r="U7" s="32"/>
    </row>
    <row r="8" spans="1:21" ht="63" x14ac:dyDescent="0.45">
      <c r="A8" s="2" t="s">
        <v>169</v>
      </c>
      <c r="C8" s="3" t="s">
        <v>128</v>
      </c>
      <c r="E8" s="3" t="s">
        <v>170</v>
      </c>
      <c r="G8" s="3" t="s">
        <v>171</v>
      </c>
      <c r="I8" s="3" t="s">
        <v>172</v>
      </c>
      <c r="K8" s="3" t="s">
        <v>173</v>
      </c>
      <c r="M8" s="3" t="s">
        <v>128</v>
      </c>
      <c r="O8" s="3" t="s">
        <v>170</v>
      </c>
      <c r="Q8" s="3" t="s">
        <v>171</v>
      </c>
      <c r="S8" s="3" t="s">
        <v>172</v>
      </c>
      <c r="U8" s="3" t="s">
        <v>173</v>
      </c>
    </row>
    <row r="9" spans="1:21" ht="18.75" x14ac:dyDescent="0.45">
      <c r="A9" s="6" t="s">
        <v>17</v>
      </c>
      <c r="C9" s="8">
        <v>0</v>
      </c>
      <c r="E9" s="8">
        <v>1872852281579</v>
      </c>
      <c r="G9" s="24">
        <v>-1037125459</v>
      </c>
      <c r="I9" s="8">
        <v>1871815156120</v>
      </c>
      <c r="K9" s="9">
        <v>0.99600223368295571</v>
      </c>
      <c r="M9" s="8">
        <v>342177050320</v>
      </c>
      <c r="O9" s="8">
        <v>207319815802</v>
      </c>
      <c r="Q9" s="24">
        <v>-50009259560</v>
      </c>
      <c r="S9" s="8">
        <v>499487606562</v>
      </c>
      <c r="U9" s="9">
        <v>0.92820389599120878</v>
      </c>
    </row>
    <row r="10" spans="1:21" ht="18.75" x14ac:dyDescent="0.45">
      <c r="A10" s="4" t="s">
        <v>18</v>
      </c>
      <c r="C10" s="4">
        <f>SUM(C9:$C$9)</f>
        <v>0</v>
      </c>
      <c r="E10" s="4">
        <f>SUM(E9:$E$9)</f>
        <v>1872852281579</v>
      </c>
      <c r="G10" s="25">
        <f>SUM(G9:$G$9)</f>
        <v>-1037125459</v>
      </c>
      <c r="I10" s="4">
        <f>SUM(I9:$I$9)</f>
        <v>1871815156120</v>
      </c>
      <c r="K10" s="10">
        <f>SUM(K9:$K$9)</f>
        <v>0.99600223368295571</v>
      </c>
      <c r="M10" s="4">
        <f>SUM(M9:$M$9)</f>
        <v>342177050320</v>
      </c>
      <c r="O10" s="4">
        <f>SUM(O9:$O$9)</f>
        <v>207319815802</v>
      </c>
      <c r="Q10" s="25">
        <f>SUM(Q9:$Q$9)</f>
        <v>-50009259560</v>
      </c>
      <c r="S10" s="4">
        <f>SUM(S9:$S$9)</f>
        <v>499487606562</v>
      </c>
      <c r="U10" s="10">
        <f>SUM(U9:$U$9)</f>
        <v>0.92820389599120878</v>
      </c>
    </row>
    <row r="11" spans="1:21" ht="18.75" x14ac:dyDescent="0.45">
      <c r="C11" s="5"/>
      <c r="E11" s="5"/>
      <c r="G11" s="5"/>
      <c r="I11" s="5"/>
      <c r="K11" s="5"/>
      <c r="M11" s="5"/>
      <c r="O11" s="5"/>
      <c r="Q11" s="5"/>
      <c r="S11" s="5"/>
      <c r="U11" s="5"/>
    </row>
  </sheetData>
  <sheetProtection algorithmName="SHA-512" hashValue="DkKMLdyeRpmL2ZrldE1rP94Y6obo9F9TDLQ8dHtg4idnu9RJNPxCdSnlV2jCCk9ZNDO2H3mecSeLn2dJOvM0/w==" saltValue="KO0UoO14/GHLmFRelRvEpQ==" spinCount="100000" sheet="1" objects="1" scenarios="1" selectLockedCells="1" autoFilter="0" selectUnlockedCell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rightToLeft="1" view="pageBreakPreview" zoomScale="85" zoomScaleNormal="100" zoomScaleSheetLayoutView="85" workbookViewId="0">
      <selection sqref="A1:Q1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7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5">
      <c r="A1" s="2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0.100000000000001" customHeight="1" x14ac:dyDescent="0.45">
      <c r="A2" s="29" t="s">
        <v>114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0.100000000000001" customHeight="1" x14ac:dyDescent="0.45">
      <c r="A3" s="2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5" spans="1:17" ht="21" x14ac:dyDescent="0.45">
      <c r="A5" s="30" t="s">
        <v>174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7" spans="1:17" ht="21" x14ac:dyDescent="0.45">
      <c r="C7" s="31" t="s">
        <v>130</v>
      </c>
      <c r="D7" s="32"/>
      <c r="E7" s="32"/>
      <c r="F7" s="32"/>
      <c r="G7" s="32"/>
      <c r="H7" s="32"/>
      <c r="I7" s="32"/>
      <c r="J7" s="32"/>
      <c r="K7" s="32"/>
      <c r="M7" s="31" t="s">
        <v>7</v>
      </c>
      <c r="N7" s="32"/>
      <c r="O7" s="32"/>
      <c r="P7" s="32"/>
      <c r="Q7" s="32"/>
    </row>
    <row r="8" spans="1:17" ht="21" x14ac:dyDescent="0.45">
      <c r="C8" s="3" t="s">
        <v>175</v>
      </c>
      <c r="E8" s="3" t="s">
        <v>170</v>
      </c>
      <c r="G8" s="3" t="s">
        <v>171</v>
      </c>
      <c r="I8" s="3" t="s">
        <v>18</v>
      </c>
      <c r="K8" s="3" t="s">
        <v>175</v>
      </c>
      <c r="M8" s="3" t="s">
        <v>170</v>
      </c>
      <c r="O8" s="3" t="s">
        <v>171</v>
      </c>
      <c r="Q8" s="3" t="s">
        <v>18</v>
      </c>
    </row>
    <row r="9" spans="1:17" ht="37.5" x14ac:dyDescent="0.45">
      <c r="A9" s="6" t="s">
        <v>34</v>
      </c>
      <c r="C9" s="8">
        <v>51456466</v>
      </c>
      <c r="E9" s="16">
        <v>0</v>
      </c>
      <c r="F9" s="17"/>
      <c r="G9" s="16">
        <v>0</v>
      </c>
      <c r="I9" s="8">
        <v>51456466</v>
      </c>
      <c r="K9" s="8">
        <v>404543500</v>
      </c>
      <c r="M9" s="8">
        <v>478812806</v>
      </c>
      <c r="O9" s="24">
        <v>-164746811</v>
      </c>
      <c r="Q9" s="8">
        <v>718609495</v>
      </c>
    </row>
    <row r="10" spans="1:17" ht="37.5" x14ac:dyDescent="0.45">
      <c r="A10" s="6" t="s">
        <v>40</v>
      </c>
      <c r="C10" s="8">
        <v>311839094</v>
      </c>
      <c r="E10" s="16">
        <v>0</v>
      </c>
      <c r="F10" s="17"/>
      <c r="G10" s="16">
        <v>0</v>
      </c>
      <c r="I10" s="8">
        <v>311839094</v>
      </c>
      <c r="K10" s="8">
        <v>2338065417</v>
      </c>
      <c r="M10" s="8">
        <v>2008315995</v>
      </c>
      <c r="O10" s="16">
        <v>0</v>
      </c>
      <c r="Q10" s="8">
        <v>4346381412</v>
      </c>
    </row>
    <row r="11" spans="1:17" ht="37.5" x14ac:dyDescent="0.45">
      <c r="A11" s="6" t="s">
        <v>43</v>
      </c>
      <c r="C11" s="8">
        <v>27063606</v>
      </c>
      <c r="E11" s="16">
        <v>0</v>
      </c>
      <c r="F11" s="17"/>
      <c r="G11" s="16">
        <v>0</v>
      </c>
      <c r="I11" s="8">
        <v>27063606</v>
      </c>
      <c r="K11" s="8">
        <v>197789542</v>
      </c>
      <c r="M11" s="16">
        <v>0</v>
      </c>
      <c r="O11" s="16">
        <v>0</v>
      </c>
      <c r="Q11" s="8">
        <v>197789542</v>
      </c>
    </row>
    <row r="12" spans="1:17" ht="37.5" x14ac:dyDescent="0.45">
      <c r="A12" s="6" t="s">
        <v>46</v>
      </c>
      <c r="C12" s="8">
        <v>5993036818</v>
      </c>
      <c r="E12" s="8">
        <v>-354000000</v>
      </c>
      <c r="G12" s="24">
        <v>-16000000</v>
      </c>
      <c r="I12" s="8">
        <v>5623036818</v>
      </c>
      <c r="K12" s="8">
        <v>5993036818</v>
      </c>
      <c r="M12" s="8">
        <v>-354000000</v>
      </c>
      <c r="O12" s="24">
        <v>-16000000</v>
      </c>
      <c r="Q12" s="8">
        <v>5623036818</v>
      </c>
    </row>
    <row r="13" spans="1:17" ht="37.5" x14ac:dyDescent="0.45">
      <c r="A13" s="6" t="s">
        <v>51</v>
      </c>
      <c r="C13" s="8">
        <v>233387705</v>
      </c>
      <c r="E13" s="16">
        <v>0</v>
      </c>
      <c r="F13" s="17"/>
      <c r="G13" s="16">
        <v>0</v>
      </c>
      <c r="I13" s="8">
        <v>233387705</v>
      </c>
      <c r="K13" s="8">
        <v>1787760833</v>
      </c>
      <c r="M13" s="16">
        <v>0</v>
      </c>
      <c r="O13" s="16">
        <v>0</v>
      </c>
      <c r="Q13" s="8">
        <v>1787760833</v>
      </c>
    </row>
    <row r="14" spans="1:17" ht="37.5" x14ac:dyDescent="0.45">
      <c r="A14" s="6" t="s">
        <v>55</v>
      </c>
      <c r="C14" s="8">
        <v>70438524</v>
      </c>
      <c r="E14" s="16">
        <v>0</v>
      </c>
      <c r="F14" s="17"/>
      <c r="G14" s="16">
        <v>0</v>
      </c>
      <c r="I14" s="8">
        <v>70438524</v>
      </c>
      <c r="K14" s="8">
        <v>485155201</v>
      </c>
      <c r="M14" s="8">
        <v>-19186080</v>
      </c>
      <c r="O14" s="16">
        <v>0</v>
      </c>
      <c r="Q14" s="8">
        <v>465969121</v>
      </c>
    </row>
    <row r="15" spans="1:17" ht="37.5" x14ac:dyDescent="0.45">
      <c r="A15" s="6" t="s">
        <v>58</v>
      </c>
      <c r="C15" s="8">
        <v>40318893</v>
      </c>
      <c r="E15" s="16">
        <v>0</v>
      </c>
      <c r="F15" s="17"/>
      <c r="G15" s="16">
        <v>0</v>
      </c>
      <c r="I15" s="8">
        <v>40318893</v>
      </c>
      <c r="K15" s="8">
        <v>297305382</v>
      </c>
      <c r="M15" s="8">
        <v>-5615926</v>
      </c>
      <c r="O15" s="16">
        <v>0</v>
      </c>
      <c r="Q15" s="8">
        <v>291689456</v>
      </c>
    </row>
    <row r="16" spans="1:17" ht="37.5" x14ac:dyDescent="0.45">
      <c r="A16" s="6" t="s">
        <v>62</v>
      </c>
      <c r="C16" s="8">
        <v>276223033</v>
      </c>
      <c r="E16" s="8">
        <v>-10642279</v>
      </c>
      <c r="G16" s="24">
        <v>1004779</v>
      </c>
      <c r="I16" s="8">
        <v>266585533</v>
      </c>
      <c r="K16" s="8">
        <v>2059591047</v>
      </c>
      <c r="M16" s="8">
        <v>404406592</v>
      </c>
      <c r="O16" s="24">
        <v>1004779</v>
      </c>
      <c r="Q16" s="8">
        <v>2465002418</v>
      </c>
    </row>
    <row r="17" spans="1:17" ht="37.5" x14ac:dyDescent="0.45">
      <c r="A17" s="6" t="s">
        <v>65</v>
      </c>
      <c r="C17" s="8">
        <v>321005810</v>
      </c>
      <c r="E17" s="8">
        <v>537110312</v>
      </c>
      <c r="G17" s="24">
        <v>25478500</v>
      </c>
      <c r="I17" s="8">
        <v>883594622</v>
      </c>
      <c r="K17" s="8">
        <v>2367182946</v>
      </c>
      <c r="M17" s="8">
        <v>537110312</v>
      </c>
      <c r="O17" s="24">
        <v>25478500</v>
      </c>
      <c r="Q17" s="8">
        <v>2929771758</v>
      </c>
    </row>
    <row r="18" spans="1:17" ht="37.5" x14ac:dyDescent="0.45">
      <c r="A18" s="6" t="s">
        <v>69</v>
      </c>
      <c r="C18" s="8">
        <v>3026474</v>
      </c>
      <c r="E18" s="16">
        <v>0</v>
      </c>
      <c r="F18" s="17"/>
      <c r="G18" s="16">
        <v>0</v>
      </c>
      <c r="I18" s="8">
        <v>3026474</v>
      </c>
      <c r="K18" s="8">
        <v>4600486</v>
      </c>
      <c r="M18" s="8">
        <v>5319860</v>
      </c>
      <c r="O18" s="16">
        <v>0</v>
      </c>
      <c r="Q18" s="8">
        <v>9920346</v>
      </c>
    </row>
    <row r="19" spans="1:17" ht="37.5" x14ac:dyDescent="0.45">
      <c r="A19" s="6" t="s">
        <v>164</v>
      </c>
      <c r="C19" s="16">
        <v>0</v>
      </c>
      <c r="E19" s="16">
        <v>0</v>
      </c>
      <c r="F19" s="17"/>
      <c r="G19" s="16">
        <v>0</v>
      </c>
      <c r="I19" s="16">
        <v>0</v>
      </c>
      <c r="J19" s="7"/>
      <c r="K19" s="16">
        <v>0</v>
      </c>
      <c r="M19" s="16">
        <v>0</v>
      </c>
      <c r="O19" s="24">
        <v>1358726981</v>
      </c>
      <c r="Q19" s="8">
        <v>1358726981</v>
      </c>
    </row>
    <row r="20" spans="1:17" ht="18.75" x14ac:dyDescent="0.45">
      <c r="A20" s="4" t="s">
        <v>18</v>
      </c>
      <c r="C20" s="4">
        <f>SUM(C9:$C$19)</f>
        <v>7327796423</v>
      </c>
      <c r="E20" s="4">
        <f>SUM(E9:$E$19)</f>
        <v>172468033</v>
      </c>
      <c r="G20" s="25">
        <f>SUM(G9:G19)</f>
        <v>10483279</v>
      </c>
      <c r="I20" s="4">
        <f>SUM(I9:$I$19)</f>
        <v>7510747735</v>
      </c>
      <c r="K20" s="4">
        <f>SUM(K9:$K$19)</f>
        <v>15935031172</v>
      </c>
      <c r="M20" s="4">
        <f>SUM(M9:$M$19)</f>
        <v>3055163559</v>
      </c>
      <c r="O20" s="25">
        <f>SUM(O9:O19)</f>
        <v>1204463449</v>
      </c>
      <c r="Q20" s="4">
        <f>SUM(Q9:$Q$19)</f>
        <v>20194658180</v>
      </c>
    </row>
    <row r="21" spans="1:17" ht="18.75" x14ac:dyDescent="0.45">
      <c r="C21" s="5"/>
      <c r="E21" s="5"/>
      <c r="G21" s="5"/>
      <c r="I21" s="5"/>
      <c r="K21" s="5"/>
      <c r="M21" s="5"/>
      <c r="O21" s="5"/>
      <c r="Q21" s="5"/>
    </row>
  </sheetData>
  <sheetProtection algorithmName="SHA-512" hashValue="Z4vm9VsiZSvAZX/YiNm3NyFvPZr/FD7ojPLeEjX+OSl5qC6yNYZpVgjAGO8lwjNzHyarl4CxVFyFgS5MiHIMKA==" saltValue="yoeTZp+OSfHfJVnBpOBLIQ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rightToLeft="1" view="pageBreakPreview" zoomScale="130" zoomScaleNormal="100" zoomScaleSheetLayoutView="130" workbookViewId="0">
      <selection sqref="A1:K1"/>
    </sheetView>
  </sheetViews>
  <sheetFormatPr defaultRowHeight="18" x14ac:dyDescent="0.45"/>
  <cols>
    <col min="1" max="1" width="44.42578125" style="1" customWidth="1"/>
    <col min="2" max="2" width="1.42578125" style="1" customWidth="1"/>
    <col min="3" max="3" width="23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 x14ac:dyDescent="0.45">
      <c r="A1" s="2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0.100000000000001" customHeight="1" x14ac:dyDescent="0.45">
      <c r="A2" s="29" t="s">
        <v>114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0.100000000000001" customHeight="1" x14ac:dyDescent="0.45">
      <c r="A3" s="2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5" spans="1:11" ht="21" x14ac:dyDescent="0.45">
      <c r="A5" s="30" t="s">
        <v>176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7" spans="1:11" ht="21" x14ac:dyDescent="0.45">
      <c r="A7" s="31" t="s">
        <v>177</v>
      </c>
      <c r="B7" s="32"/>
      <c r="C7" s="32"/>
      <c r="E7" s="31" t="s">
        <v>130</v>
      </c>
      <c r="F7" s="32"/>
      <c r="G7" s="32"/>
      <c r="I7" s="31" t="s">
        <v>7</v>
      </c>
      <c r="J7" s="32"/>
      <c r="K7" s="32"/>
    </row>
    <row r="8" spans="1:11" ht="42" x14ac:dyDescent="0.45">
      <c r="A8" s="3" t="s">
        <v>178</v>
      </c>
      <c r="C8" s="3" t="s">
        <v>84</v>
      </c>
      <c r="E8" s="3" t="s">
        <v>179</v>
      </c>
      <c r="G8" s="3" t="s">
        <v>180</v>
      </c>
      <c r="I8" s="3" t="s">
        <v>179</v>
      </c>
      <c r="K8" s="3" t="s">
        <v>180</v>
      </c>
    </row>
    <row r="9" spans="1:11" ht="24.75" customHeight="1" x14ac:dyDescent="0.45">
      <c r="A9" s="6" t="s">
        <v>181</v>
      </c>
      <c r="C9" s="7" t="s">
        <v>92</v>
      </c>
      <c r="E9" s="8">
        <v>66012</v>
      </c>
      <c r="G9" s="9">
        <f>E9/E18</f>
        <v>2.7882258576142953E-2</v>
      </c>
      <c r="I9" s="8">
        <v>246592463</v>
      </c>
      <c r="K9" s="9">
        <f>I9/I18</f>
        <v>1.3372362031941689E-2</v>
      </c>
    </row>
    <row r="10" spans="1:11" ht="24.75" customHeight="1" x14ac:dyDescent="0.45">
      <c r="A10" s="6" t="s">
        <v>182</v>
      </c>
      <c r="C10" s="7" t="s">
        <v>97</v>
      </c>
      <c r="E10" s="8">
        <v>17456</v>
      </c>
      <c r="G10" s="9">
        <f>E10/E18</f>
        <v>7.3730943723133886E-3</v>
      </c>
      <c r="I10" s="8">
        <v>36375</v>
      </c>
      <c r="K10" s="9">
        <f>I10/I18</f>
        <v>1.9725650289314759E-6</v>
      </c>
    </row>
    <row r="11" spans="1:11" ht="24.75" customHeight="1" x14ac:dyDescent="0.45">
      <c r="A11" s="6" t="s">
        <v>183</v>
      </c>
      <c r="C11" s="7" t="s">
        <v>100</v>
      </c>
      <c r="E11" s="8">
        <v>5225</v>
      </c>
      <c r="G11" s="9">
        <f>E11/E18</f>
        <v>2.2069442080280394E-3</v>
      </c>
      <c r="I11" s="8">
        <v>25735</v>
      </c>
      <c r="K11" s="9">
        <f>I11/I18</f>
        <v>1.3955728115340627E-6</v>
      </c>
    </row>
    <row r="12" spans="1:11" ht="24.75" customHeight="1" x14ac:dyDescent="0.45">
      <c r="A12" s="6" t="s">
        <v>184</v>
      </c>
      <c r="C12" s="7" t="s">
        <v>106</v>
      </c>
      <c r="E12" s="8">
        <v>12541</v>
      </c>
      <c r="G12" s="9">
        <f>E12/E18</f>
        <v>5.2970884809339031E-3</v>
      </c>
      <c r="I12" s="8">
        <v>46209008</v>
      </c>
      <c r="K12" s="9">
        <f>I12/I18</f>
        <v>2.5058494351179327E-3</v>
      </c>
    </row>
    <row r="13" spans="1:11" ht="24.75" customHeight="1" x14ac:dyDescent="0.45">
      <c r="A13" s="6" t="s">
        <v>185</v>
      </c>
      <c r="C13" s="7" t="s">
        <v>109</v>
      </c>
      <c r="E13" s="8">
        <v>2266293</v>
      </c>
      <c r="G13" s="9">
        <f>E13/E18</f>
        <v>0.95724061436258168</v>
      </c>
      <c r="I13" s="8">
        <v>20566031</v>
      </c>
      <c r="K13" s="9">
        <f>I13/I18</f>
        <v>1.1152669012926635E-3</v>
      </c>
    </row>
    <row r="14" spans="1:11" ht="24.75" customHeight="1" x14ac:dyDescent="0.45">
      <c r="A14" s="6" t="s">
        <v>186</v>
      </c>
      <c r="C14" s="7" t="s">
        <v>187</v>
      </c>
      <c r="E14" s="22">
        <v>0</v>
      </c>
      <c r="F14" s="26"/>
      <c r="G14" s="22">
        <v>0</v>
      </c>
      <c r="H14" s="7"/>
      <c r="I14" s="8">
        <v>10959903799</v>
      </c>
      <c r="K14" s="9">
        <f>I14/I18</f>
        <v>0.5943401499480585</v>
      </c>
    </row>
    <row r="15" spans="1:11" ht="24.75" customHeight="1" x14ac:dyDescent="0.45">
      <c r="A15" s="6" t="s">
        <v>186</v>
      </c>
      <c r="C15" s="7" t="s">
        <v>188</v>
      </c>
      <c r="E15" s="22">
        <v>0</v>
      </c>
      <c r="F15" s="26"/>
      <c r="G15" s="22">
        <v>0</v>
      </c>
      <c r="H15" s="7"/>
      <c r="I15" s="8">
        <v>3024657534</v>
      </c>
      <c r="K15" s="9">
        <f>I15/I18</f>
        <v>0.16402291892955373</v>
      </c>
    </row>
    <row r="16" spans="1:11" ht="24.75" customHeight="1" x14ac:dyDescent="0.45">
      <c r="A16" s="6" t="s">
        <v>186</v>
      </c>
      <c r="C16" s="7" t="s">
        <v>189</v>
      </c>
      <c r="E16" s="22">
        <v>0</v>
      </c>
      <c r="F16" s="26"/>
      <c r="G16" s="22">
        <v>0</v>
      </c>
      <c r="H16" s="7"/>
      <c r="I16" s="8">
        <v>2958904109</v>
      </c>
      <c r="K16" s="9">
        <f>I16/I18</f>
        <v>0.16045720328178825</v>
      </c>
    </row>
    <row r="17" spans="1:11" ht="24.75" customHeight="1" x14ac:dyDescent="0.45">
      <c r="A17" s="6" t="s">
        <v>186</v>
      </c>
      <c r="C17" s="7" t="s">
        <v>190</v>
      </c>
      <c r="E17" s="22">
        <v>0</v>
      </c>
      <c r="F17" s="26"/>
      <c r="G17" s="22">
        <v>0</v>
      </c>
      <c r="H17" s="7"/>
      <c r="I17" s="8">
        <v>1183561644</v>
      </c>
      <c r="K17" s="9">
        <f>I17/I18</f>
        <v>6.4182881334406749E-2</v>
      </c>
    </row>
    <row r="18" spans="1:11" ht="19.5" thickBot="1" x14ac:dyDescent="0.5">
      <c r="A18" s="4" t="s">
        <v>18</v>
      </c>
      <c r="E18" s="4">
        <f>SUM(E9:$E$17)</f>
        <v>2367527</v>
      </c>
      <c r="G18" s="10">
        <f>SUM(G9:$G$17)</f>
        <v>1</v>
      </c>
      <c r="I18" s="4">
        <f>SUM(I9:$I$17)</f>
        <v>18440456698</v>
      </c>
      <c r="K18" s="10">
        <f>SUM(K9:$K$17)</f>
        <v>0.99999999999999989</v>
      </c>
    </row>
    <row r="19" spans="1:11" ht="18.75" x14ac:dyDescent="0.45">
      <c r="E19" s="5"/>
      <c r="G19" s="5"/>
      <c r="I19" s="5"/>
      <c r="K19" s="5"/>
    </row>
  </sheetData>
  <sheetProtection algorithmName="SHA-512" hashValue="73XLSBB2GCY694U6BhwQQDcEEmQILSbuWLAGrTIppq85y/AELecn3t2s6R3Q5IMfYCbBSckAgw7AqQT6VgAz+w==" saltValue="QDvcqMOi4/WHHxGaOzZCng==" spinCount="100000" sheet="1" objects="1" scenarios="1" selectLockedCells="1" autoFilter="0" selectUnlockedCell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6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rightToLeft="1" view="pageBreakPreview" zoomScale="130" zoomScaleNormal="100" zoomScaleSheetLayoutView="130" workbookViewId="0">
      <selection sqref="A1:E1"/>
    </sheetView>
  </sheetViews>
  <sheetFormatPr defaultRowHeight="18" x14ac:dyDescent="0.45"/>
  <cols>
    <col min="1" max="1" width="25.57031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8.42578125" style="1" customWidth="1"/>
    <col min="6" max="16384" width="9.140625" style="1"/>
  </cols>
  <sheetData>
    <row r="1" spans="1:5" ht="20.100000000000001" customHeight="1" x14ac:dyDescent="0.45">
      <c r="A1" s="29" t="s">
        <v>0</v>
      </c>
      <c r="B1" s="28"/>
      <c r="C1" s="28"/>
      <c r="D1" s="28"/>
      <c r="E1" s="28"/>
    </row>
    <row r="2" spans="1:5" ht="20.100000000000001" customHeight="1" x14ac:dyDescent="0.45">
      <c r="A2" s="29" t="s">
        <v>114</v>
      </c>
      <c r="B2" s="28"/>
      <c r="C2" s="28"/>
      <c r="D2" s="28"/>
      <c r="E2" s="28"/>
    </row>
    <row r="3" spans="1:5" ht="20.100000000000001" customHeight="1" x14ac:dyDescent="0.45">
      <c r="A3" s="29" t="s">
        <v>2</v>
      </c>
      <c r="B3" s="28"/>
      <c r="C3" s="28"/>
      <c r="D3" s="28"/>
      <c r="E3" s="28"/>
    </row>
    <row r="5" spans="1:5" ht="21" x14ac:dyDescent="0.45">
      <c r="A5" s="30" t="s">
        <v>191</v>
      </c>
      <c r="B5" s="28"/>
      <c r="C5" s="28"/>
      <c r="D5" s="28"/>
      <c r="E5" s="28"/>
    </row>
    <row r="7" spans="1:5" ht="21" x14ac:dyDescent="0.45">
      <c r="C7" s="2" t="s">
        <v>130</v>
      </c>
      <c r="E7" s="2" t="s">
        <v>7</v>
      </c>
    </row>
    <row r="8" spans="1:5" ht="21" x14ac:dyDescent="0.45">
      <c r="A8" s="3" t="s">
        <v>126</v>
      </c>
      <c r="C8" s="3" t="s">
        <v>88</v>
      </c>
      <c r="E8" s="3" t="s">
        <v>88</v>
      </c>
    </row>
    <row r="9" spans="1:5" s="17" customFormat="1" ht="18.75" x14ac:dyDescent="0.45">
      <c r="A9" s="18" t="s">
        <v>18</v>
      </c>
      <c r="C9" s="18">
        <f>SUM($C$8)</f>
        <v>0</v>
      </c>
      <c r="E9" s="18">
        <f>SUM($E$8)</f>
        <v>0</v>
      </c>
    </row>
    <row r="10" spans="1:5" ht="18.75" x14ac:dyDescent="0.45">
      <c r="C10" s="5"/>
      <c r="E10" s="5"/>
    </row>
  </sheetData>
  <sheetProtection algorithmName="SHA-512" hashValue="e5s0eRtJ3dNfLEhGTH0QF2iu883b25P+0lM4xtknDU4/+xIHCg2L+6kI8bDSlbt7lHFDVBwkR8GnBDE1iTDKmQ==" saltValue="Vu80yUy1RkGocHOQcgIMlQ==" spinCount="100000" sheet="1" objects="1" scenarios="1" selectLockedCells="1" autoFilter="0" selectUnlockedCells="1"/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"/>
  <sheetViews>
    <sheetView rightToLeft="1" view="pageBreakPreview" topLeftCell="B1" zoomScaleNormal="100" zoomScaleSheetLayoutView="100" workbookViewId="0">
      <selection sqref="A1:W1"/>
    </sheetView>
  </sheetViews>
  <sheetFormatPr defaultRowHeight="18" x14ac:dyDescent="0.45"/>
  <cols>
    <col min="1" max="1" width="17" style="1" customWidth="1"/>
    <col min="2" max="2" width="1.42578125" style="1" customWidth="1"/>
    <col min="3" max="3" width="15.5703125" style="1" bestFit="1" customWidth="1"/>
    <col min="4" max="4" width="1.42578125" style="1" customWidth="1"/>
    <col min="5" max="5" width="21.28515625" style="1" bestFit="1" customWidth="1"/>
    <col min="6" max="6" width="1.42578125" style="1" customWidth="1"/>
    <col min="7" max="7" width="21.28515625" style="1" bestFit="1" customWidth="1"/>
    <col min="8" max="8" width="1.42578125" style="1" customWidth="1"/>
    <col min="9" max="9" width="13" style="1" bestFit="1" customWidth="1"/>
    <col min="10" max="10" width="18.28515625" style="1" customWidth="1"/>
    <col min="11" max="11" width="1.42578125" style="1" customWidth="1"/>
    <col min="12" max="12" width="13" style="1" bestFit="1" customWidth="1"/>
    <col min="13" max="13" width="17.7109375" style="1" bestFit="1" customWidth="1"/>
    <col min="14" max="14" width="1.42578125" style="1" customWidth="1"/>
    <col min="15" max="15" width="15.42578125" style="1" customWidth="1"/>
    <col min="16" max="16" width="1.42578125" style="1" customWidth="1"/>
    <col min="17" max="17" width="26.28515625" style="1" customWidth="1"/>
    <col min="18" max="18" width="1.42578125" style="1" customWidth="1"/>
    <col min="19" max="19" width="20.42578125" style="1" customWidth="1"/>
    <col min="20" max="20" width="1.42578125" style="1" customWidth="1"/>
    <col min="21" max="21" width="21.5703125" style="1" customWidth="1"/>
    <col min="22" max="22" width="1.42578125" style="1" customWidth="1"/>
    <col min="23" max="23" width="8.5703125" style="1" customWidth="1"/>
    <col min="24" max="24" width="9.140625" style="1"/>
    <col min="25" max="25" width="16.85546875" style="1" hidden="1" customWidth="1"/>
    <col min="26" max="16384" width="9.140625" style="1"/>
  </cols>
  <sheetData>
    <row r="1" spans="1:25" ht="20.100000000000001" customHeight="1" x14ac:dyDescent="0.45">
      <c r="A1" s="2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5" ht="20.100000000000001" customHeight="1" x14ac:dyDescent="0.45">
      <c r="A2" s="29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5" ht="20.100000000000001" customHeight="1" x14ac:dyDescent="0.45">
      <c r="A3" s="2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5" spans="1:25" ht="21" x14ac:dyDescent="0.45">
      <c r="A5" s="30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5" ht="21" x14ac:dyDescent="0.45">
      <c r="A6" s="30" t="s">
        <v>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8" spans="1:25" ht="21" x14ac:dyDescent="0.45">
      <c r="C8" s="31" t="s">
        <v>5</v>
      </c>
      <c r="D8" s="32"/>
      <c r="E8" s="32"/>
      <c r="F8" s="32"/>
      <c r="G8" s="32"/>
      <c r="I8" s="31" t="s">
        <v>6</v>
      </c>
      <c r="J8" s="32"/>
      <c r="K8" s="32"/>
      <c r="L8" s="32"/>
      <c r="M8" s="32"/>
      <c r="O8" s="31" t="s">
        <v>7</v>
      </c>
      <c r="P8" s="32"/>
      <c r="Q8" s="32"/>
      <c r="R8" s="32"/>
      <c r="S8" s="32"/>
      <c r="T8" s="32"/>
      <c r="U8" s="32"/>
      <c r="V8" s="32"/>
      <c r="W8" s="32"/>
      <c r="Y8" s="15">
        <v>18218796091692</v>
      </c>
    </row>
    <row r="9" spans="1:25" ht="18.75" x14ac:dyDescent="0.45">
      <c r="A9" s="33" t="s">
        <v>8</v>
      </c>
      <c r="C9" s="33" t="s">
        <v>9</v>
      </c>
      <c r="E9" s="33" t="s">
        <v>10</v>
      </c>
      <c r="G9" s="33" t="s">
        <v>11</v>
      </c>
      <c r="I9" s="33" t="s">
        <v>12</v>
      </c>
      <c r="J9" s="28"/>
      <c r="L9" s="33" t="s">
        <v>13</v>
      </c>
      <c r="M9" s="28"/>
      <c r="O9" s="33" t="s">
        <v>9</v>
      </c>
      <c r="Q9" s="35" t="s">
        <v>14</v>
      </c>
      <c r="S9" s="33" t="s">
        <v>10</v>
      </c>
      <c r="U9" s="33" t="s">
        <v>11</v>
      </c>
      <c r="W9" s="35" t="s">
        <v>15</v>
      </c>
    </row>
    <row r="10" spans="1:25" ht="18.75" x14ac:dyDescent="0.45">
      <c r="A10" s="34"/>
      <c r="C10" s="34"/>
      <c r="E10" s="34"/>
      <c r="G10" s="34"/>
      <c r="I10" s="13" t="s">
        <v>9</v>
      </c>
      <c r="J10" s="13" t="s">
        <v>10</v>
      </c>
      <c r="L10" s="13" t="s">
        <v>9</v>
      </c>
      <c r="M10" s="13" t="s">
        <v>16</v>
      </c>
      <c r="O10" s="34"/>
      <c r="Q10" s="34"/>
      <c r="S10" s="34"/>
      <c r="U10" s="34"/>
      <c r="W10" s="34"/>
    </row>
    <row r="11" spans="1:25" ht="18.75" x14ac:dyDescent="0.45">
      <c r="A11" s="14" t="s">
        <v>17</v>
      </c>
      <c r="C11" s="8">
        <v>1253643247</v>
      </c>
      <c r="E11" s="8">
        <v>16409184547027</v>
      </c>
      <c r="G11" s="8">
        <v>15094920261494</v>
      </c>
      <c r="I11" s="8">
        <v>34459584</v>
      </c>
      <c r="J11" s="8">
        <v>443427146505</v>
      </c>
      <c r="L11" s="8">
        <v>21900000</v>
      </c>
      <c r="M11" s="8">
        <v>291236864436</v>
      </c>
      <c r="O11" s="8">
        <v>1266202831</v>
      </c>
      <c r="Q11" s="8">
        <v>13530</v>
      </c>
      <c r="S11" s="8">
        <v>16566116750948</v>
      </c>
      <c r="U11" s="8">
        <v>17118704192959</v>
      </c>
      <c r="W11" s="9">
        <v>0.93961775008642556</v>
      </c>
    </row>
    <row r="12" spans="1:25" ht="18.75" x14ac:dyDescent="0.45">
      <c r="A12" s="4" t="s">
        <v>18</v>
      </c>
      <c r="C12" s="4">
        <f>SUM(C11:$C$11)</f>
        <v>1253643247</v>
      </c>
      <c r="E12" s="4">
        <f>SUM(E11:$E$11)</f>
        <v>16409184547027</v>
      </c>
      <c r="G12" s="4">
        <f>SUM(G11:$G$11)</f>
        <v>15094920261494</v>
      </c>
      <c r="I12" s="4">
        <f>SUM(I11:$I$11)</f>
        <v>34459584</v>
      </c>
      <c r="J12" s="4">
        <f>SUM(J11:$J$11)</f>
        <v>443427146505</v>
      </c>
      <c r="L12" s="4">
        <f>SUM(L11:$L$11)</f>
        <v>21900000</v>
      </c>
      <c r="M12" s="4">
        <f>SUM(M11:$M$11)</f>
        <v>291236864436</v>
      </c>
      <c r="O12" s="4">
        <f>SUM(O11:$O$11)</f>
        <v>1266202831</v>
      </c>
      <c r="Q12" s="4">
        <f>SUM(Q11:$Q$11)</f>
        <v>13530</v>
      </c>
      <c r="S12" s="4">
        <f>SUM(S11:$S$11)</f>
        <v>16566116750948</v>
      </c>
      <c r="U12" s="4">
        <f>SUM(U11:$U$11)</f>
        <v>17118704192959</v>
      </c>
      <c r="W12" s="10">
        <v>0.93961775008642556</v>
      </c>
    </row>
    <row r="13" spans="1:25" ht="18.75" x14ac:dyDescent="0.45">
      <c r="C13" s="5"/>
      <c r="E13" s="5"/>
      <c r="G13" s="5"/>
      <c r="I13" s="5"/>
      <c r="J13" s="5"/>
      <c r="L13" s="5"/>
      <c r="M13" s="5"/>
      <c r="O13" s="5"/>
      <c r="Q13" s="5"/>
      <c r="S13" s="5"/>
      <c r="U13" s="5"/>
      <c r="W13" s="5"/>
    </row>
  </sheetData>
  <sheetProtection algorithmName="SHA-512" hashValue="+GlVv8QYtrmt4HJmUuezQOgNZpXesIt4FS4BDSv0k7hFphpeaRup+d+UvuelNAzY1xyKjW6OjE5TsUkWWibo7Q==" saltValue="EHj4ZQIAP7NIx5B+x4B4+A==" spinCount="100000" sheet="1" objects="1" scenarios="1" selectLockedCells="1" autoFilter="0" selectUnlockedCells="1"/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rightToLeft="1" view="pageBreakPreview" zoomScale="145" zoomScaleNormal="100" zoomScaleSheetLayoutView="145" workbookViewId="0">
      <selection sqref="A1:Q1"/>
    </sheetView>
  </sheetViews>
  <sheetFormatPr defaultRowHeight="18" x14ac:dyDescent="0.45"/>
  <cols>
    <col min="1" max="1" width="17" style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2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0.100000000000001" customHeight="1" x14ac:dyDescent="0.45">
      <c r="A2" s="29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0.100000000000001" customHeight="1" x14ac:dyDescent="0.45">
      <c r="A3" s="2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5" spans="1:17" ht="21" x14ac:dyDescent="0.45">
      <c r="A5" s="30" t="s">
        <v>19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7" spans="1:17" ht="21" x14ac:dyDescent="0.45">
      <c r="C7" s="31" t="s">
        <v>5</v>
      </c>
      <c r="D7" s="32"/>
      <c r="E7" s="32"/>
      <c r="F7" s="32"/>
      <c r="G7" s="32"/>
      <c r="H7" s="32"/>
      <c r="I7" s="32"/>
      <c r="K7" s="31" t="s">
        <v>7</v>
      </c>
      <c r="L7" s="32"/>
      <c r="M7" s="32"/>
      <c r="N7" s="32"/>
      <c r="O7" s="32"/>
      <c r="P7" s="32"/>
      <c r="Q7" s="32"/>
    </row>
    <row r="8" spans="1:17" ht="21" x14ac:dyDescent="0.45">
      <c r="A8" s="2" t="s">
        <v>20</v>
      </c>
      <c r="C8" s="2" t="s">
        <v>21</v>
      </c>
      <c r="E8" s="2" t="s">
        <v>22</v>
      </c>
      <c r="G8" s="2" t="s">
        <v>23</v>
      </c>
      <c r="I8" s="2" t="s">
        <v>24</v>
      </c>
      <c r="K8" s="2" t="s">
        <v>21</v>
      </c>
      <c r="M8" s="2" t="s">
        <v>22</v>
      </c>
      <c r="O8" s="2" t="s">
        <v>23</v>
      </c>
      <c r="Q8" s="2" t="s">
        <v>24</v>
      </c>
    </row>
    <row r="9" spans="1:17" ht="18.75" x14ac:dyDescent="0.45">
      <c r="A9" s="4" t="s">
        <v>18</v>
      </c>
      <c r="C9" s="4">
        <f>SUM($C$8)</f>
        <v>0</v>
      </c>
      <c r="E9" s="4">
        <f>SUM($E$8)</f>
        <v>0</v>
      </c>
      <c r="I9" s="4">
        <f>SUM($I$8)</f>
        <v>0</v>
      </c>
      <c r="K9" s="4">
        <f>SUM($K$8)</f>
        <v>0</v>
      </c>
      <c r="M9" s="4">
        <f>SUM($M$8)</f>
        <v>0</v>
      </c>
      <c r="Q9" s="4">
        <f>SUM($Q$8)</f>
        <v>0</v>
      </c>
    </row>
    <row r="10" spans="1:17" ht="18.75" x14ac:dyDescent="0.45">
      <c r="C10" s="5"/>
      <c r="E10" s="5"/>
      <c r="I10" s="5"/>
      <c r="K10" s="5"/>
      <c r="M10" s="5"/>
      <c r="Q10" s="5"/>
    </row>
  </sheetData>
  <sheetProtection algorithmName="SHA-512" hashValue="H3ETdZ8bBImnprptWvsIa8YV8sJ0qi3k0icjbtztFoV8qsxNI8kQQWmRmU6bkFF4DZGrPYiF7W/sVL6hyibqvg==" saltValue="rS077Vx23+cHvLEdCWq93A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1"/>
  <sheetViews>
    <sheetView rightToLeft="1" view="pageBreakPreview" zoomScale="85" zoomScaleNormal="100" zoomScaleSheetLayoutView="85" workbookViewId="0">
      <selection sqref="A1:AI1"/>
    </sheetView>
  </sheetViews>
  <sheetFormatPr defaultRowHeight="18" x14ac:dyDescent="0.45"/>
  <cols>
    <col min="1" max="1" width="17" style="1" customWidth="1"/>
    <col min="2" max="2" width="1.42578125" style="1" customWidth="1"/>
    <col min="3" max="3" width="8.5703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11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8.42578125" style="1" customWidth="1"/>
    <col min="20" max="20" width="1.42578125" style="1" customWidth="1"/>
    <col min="21" max="21" width="11.42578125" style="1" customWidth="1"/>
    <col min="22" max="22" width="18.42578125" style="1" customWidth="1"/>
    <col min="23" max="23" width="1.42578125" style="1" customWidth="1"/>
    <col min="24" max="24" width="11.42578125" style="1" customWidth="1"/>
    <col min="25" max="25" width="18.42578125" style="1" customWidth="1"/>
    <col min="26" max="26" width="1.42578125" style="1" customWidth="1"/>
    <col min="27" max="27" width="11.42578125" style="1" customWidth="1"/>
    <col min="28" max="28" width="1.42578125" style="1" customWidth="1"/>
    <col min="29" max="29" width="11.42578125" style="1" customWidth="1"/>
    <col min="30" max="30" width="1.42578125" style="1" customWidth="1"/>
    <col min="31" max="31" width="18.42578125" style="1" customWidth="1"/>
    <col min="32" max="32" width="1.42578125" style="1" customWidth="1"/>
    <col min="33" max="33" width="18.42578125" style="1" customWidth="1"/>
    <col min="34" max="34" width="1.42578125" style="1" customWidth="1"/>
    <col min="35" max="35" width="8.5703125" style="1" customWidth="1"/>
    <col min="36" max="36" width="9.140625" style="1"/>
    <col min="37" max="37" width="0" style="1" hidden="1" customWidth="1"/>
    <col min="38" max="16384" width="9.140625" style="1"/>
  </cols>
  <sheetData>
    <row r="1" spans="1:37" ht="20.100000000000001" customHeight="1" x14ac:dyDescent="0.45">
      <c r="A1" s="2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</row>
    <row r="2" spans="1:37" ht="20.100000000000001" customHeight="1" x14ac:dyDescent="0.45">
      <c r="A2" s="29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</row>
    <row r="3" spans="1:37" ht="20.100000000000001" customHeight="1" x14ac:dyDescent="0.45">
      <c r="A3" s="2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</row>
    <row r="5" spans="1:37" ht="21" x14ac:dyDescent="0.45">
      <c r="A5" s="30" t="s">
        <v>25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</row>
    <row r="7" spans="1:37" ht="21" x14ac:dyDescent="0.45">
      <c r="C7" s="31" t="s">
        <v>26</v>
      </c>
      <c r="D7" s="32"/>
      <c r="E7" s="32"/>
      <c r="F7" s="32"/>
      <c r="G7" s="32"/>
      <c r="H7" s="32"/>
      <c r="I7" s="32"/>
      <c r="J7" s="32"/>
      <c r="K7" s="32"/>
      <c r="L7" s="32"/>
      <c r="M7" s="32"/>
      <c r="O7" s="31" t="s">
        <v>5</v>
      </c>
      <c r="P7" s="32"/>
      <c r="Q7" s="32"/>
      <c r="R7" s="32"/>
      <c r="S7" s="32"/>
      <c r="U7" s="31" t="s">
        <v>6</v>
      </c>
      <c r="V7" s="32"/>
      <c r="W7" s="32"/>
      <c r="X7" s="32"/>
      <c r="Y7" s="32"/>
      <c r="AA7" s="31" t="s">
        <v>7</v>
      </c>
      <c r="AB7" s="32"/>
      <c r="AC7" s="32"/>
      <c r="AD7" s="32"/>
      <c r="AE7" s="32"/>
      <c r="AF7" s="32"/>
      <c r="AG7" s="32"/>
      <c r="AH7" s="32"/>
      <c r="AI7" s="32"/>
    </row>
    <row r="8" spans="1:37" ht="18.75" x14ac:dyDescent="0.45">
      <c r="A8" s="33" t="s">
        <v>27</v>
      </c>
      <c r="C8" s="35" t="s">
        <v>28</v>
      </c>
      <c r="E8" s="35" t="s">
        <v>29</v>
      </c>
      <c r="G8" s="35" t="s">
        <v>30</v>
      </c>
      <c r="I8" s="35" t="s">
        <v>31</v>
      </c>
      <c r="K8" s="35" t="s">
        <v>32</v>
      </c>
      <c r="M8" s="35" t="s">
        <v>24</v>
      </c>
      <c r="O8" s="33" t="s">
        <v>9</v>
      </c>
      <c r="Q8" s="33" t="s">
        <v>10</v>
      </c>
      <c r="S8" s="33" t="s">
        <v>11</v>
      </c>
      <c r="U8" s="33" t="s">
        <v>12</v>
      </c>
      <c r="V8" s="28"/>
      <c r="X8" s="33" t="s">
        <v>13</v>
      </c>
      <c r="Y8" s="28"/>
      <c r="AA8" s="33" t="s">
        <v>9</v>
      </c>
      <c r="AC8" s="35" t="s">
        <v>33</v>
      </c>
      <c r="AE8" s="33" t="s">
        <v>10</v>
      </c>
      <c r="AG8" s="33" t="s">
        <v>11</v>
      </c>
      <c r="AI8" s="35" t="s">
        <v>15</v>
      </c>
    </row>
    <row r="9" spans="1:37" ht="18.75" x14ac:dyDescent="0.45">
      <c r="A9" s="34"/>
      <c r="C9" s="34"/>
      <c r="E9" s="34"/>
      <c r="G9" s="34"/>
      <c r="I9" s="34"/>
      <c r="K9" s="34"/>
      <c r="M9" s="34"/>
      <c r="O9" s="34"/>
      <c r="Q9" s="34"/>
      <c r="S9" s="34"/>
      <c r="U9" s="13" t="s">
        <v>9</v>
      </c>
      <c r="V9" s="13" t="s">
        <v>10</v>
      </c>
      <c r="X9" s="13" t="s">
        <v>9</v>
      </c>
      <c r="Y9" s="13" t="s">
        <v>16</v>
      </c>
      <c r="AA9" s="34"/>
      <c r="AC9" s="34"/>
      <c r="AE9" s="34"/>
      <c r="AG9" s="34"/>
      <c r="AI9" s="34"/>
    </row>
    <row r="10" spans="1:37" ht="37.5" x14ac:dyDescent="0.45">
      <c r="A10" s="14" t="s">
        <v>34</v>
      </c>
      <c r="C10" s="7" t="s">
        <v>35</v>
      </c>
      <c r="E10" s="7" t="s">
        <v>36</v>
      </c>
      <c r="G10" s="7" t="s">
        <v>37</v>
      </c>
      <c r="I10" s="7" t="s">
        <v>38</v>
      </c>
      <c r="K10" s="7" t="s">
        <v>39</v>
      </c>
      <c r="O10" s="8">
        <v>4000</v>
      </c>
      <c r="Q10" s="8">
        <v>3546395201</v>
      </c>
      <c r="S10" s="8">
        <v>3997100000</v>
      </c>
      <c r="U10" s="16">
        <v>0</v>
      </c>
      <c r="V10" s="16">
        <v>0</v>
      </c>
      <c r="X10" s="16">
        <v>0</v>
      </c>
      <c r="Y10" s="16">
        <v>0</v>
      </c>
      <c r="Z10" s="7"/>
      <c r="AA10" s="8">
        <v>4000</v>
      </c>
      <c r="AC10" s="8">
        <v>1000000</v>
      </c>
      <c r="AE10" s="8">
        <v>3546395201</v>
      </c>
      <c r="AG10" s="8">
        <v>3997100000</v>
      </c>
      <c r="AI10" s="9">
        <v>2.193942991558442E-4</v>
      </c>
      <c r="AK10" s="15">
        <v>18218796091692</v>
      </c>
    </row>
    <row r="11" spans="1:37" ht="37.5" x14ac:dyDescent="0.45">
      <c r="A11" s="14" t="s">
        <v>40</v>
      </c>
      <c r="C11" s="7" t="s">
        <v>35</v>
      </c>
      <c r="E11" s="7" t="s">
        <v>36</v>
      </c>
      <c r="G11" s="7" t="s">
        <v>41</v>
      </c>
      <c r="I11" s="7" t="s">
        <v>42</v>
      </c>
      <c r="K11" s="7" t="s">
        <v>39</v>
      </c>
      <c r="O11" s="8">
        <v>24920</v>
      </c>
      <c r="Q11" s="8">
        <v>24681310019</v>
      </c>
      <c r="S11" s="8">
        <v>24727619469</v>
      </c>
      <c r="U11" s="16">
        <v>0</v>
      </c>
      <c r="V11" s="16">
        <v>0</v>
      </c>
      <c r="X11" s="16">
        <v>0</v>
      </c>
      <c r="Y11" s="16">
        <v>0</v>
      </c>
      <c r="Z11" s="7"/>
      <c r="AA11" s="8">
        <v>24920</v>
      </c>
      <c r="AC11" s="8">
        <v>993000</v>
      </c>
      <c r="AE11" s="8">
        <v>24681310019</v>
      </c>
      <c r="AG11" s="8">
        <v>24727619469</v>
      </c>
      <c r="AI11" s="9">
        <v>1.3572586983547231E-3</v>
      </c>
    </row>
    <row r="12" spans="1:37" ht="56.25" x14ac:dyDescent="0.45">
      <c r="A12" s="14" t="s">
        <v>43</v>
      </c>
      <c r="C12" s="7" t="s">
        <v>35</v>
      </c>
      <c r="E12" s="7" t="s">
        <v>36</v>
      </c>
      <c r="G12" s="7" t="s">
        <v>44</v>
      </c>
      <c r="I12" s="7" t="s">
        <v>45</v>
      </c>
      <c r="K12" s="7" t="s">
        <v>39</v>
      </c>
      <c r="O12" s="8">
        <v>2100</v>
      </c>
      <c r="Q12" s="8">
        <v>2096044286</v>
      </c>
      <c r="S12" s="8">
        <v>2140447050</v>
      </c>
      <c r="U12" s="16">
        <v>0</v>
      </c>
      <c r="V12" s="16">
        <v>0</v>
      </c>
      <c r="X12" s="16">
        <v>0</v>
      </c>
      <c r="Y12" s="16">
        <v>0</v>
      </c>
      <c r="Z12" s="7"/>
      <c r="AA12" s="8">
        <v>2100</v>
      </c>
      <c r="AC12" s="8">
        <v>1020000</v>
      </c>
      <c r="AE12" s="8">
        <v>2096044286</v>
      </c>
      <c r="AG12" s="8">
        <v>2140447050</v>
      </c>
      <c r="AI12" s="9">
        <v>1.1748564719795458E-4</v>
      </c>
    </row>
    <row r="13" spans="1:37" ht="56.25" x14ac:dyDescent="0.45">
      <c r="A13" s="14" t="s">
        <v>46</v>
      </c>
      <c r="C13" s="7" t="s">
        <v>35</v>
      </c>
      <c r="E13" s="7" t="s">
        <v>47</v>
      </c>
      <c r="G13" s="7" t="s">
        <v>48</v>
      </c>
      <c r="I13" s="7" t="s">
        <v>49</v>
      </c>
      <c r="K13" s="7" t="s">
        <v>50</v>
      </c>
      <c r="T13" s="7"/>
      <c r="U13" s="8">
        <v>500000</v>
      </c>
      <c r="V13" s="8">
        <v>500080000000</v>
      </c>
      <c r="X13" s="8">
        <v>100000</v>
      </c>
      <c r="Y13" s="8">
        <v>99927500000</v>
      </c>
      <c r="AA13" s="8">
        <v>400000</v>
      </c>
      <c r="AC13" s="8">
        <v>1000000</v>
      </c>
      <c r="AE13" s="8">
        <v>400064000000</v>
      </c>
      <c r="AG13" s="8">
        <v>399710000000</v>
      </c>
      <c r="AI13" s="9">
        <v>2.1939429915584421E-2</v>
      </c>
    </row>
    <row r="14" spans="1:37" ht="37.5" x14ac:dyDescent="0.45">
      <c r="A14" s="14" t="s">
        <v>51</v>
      </c>
      <c r="C14" s="7" t="s">
        <v>35</v>
      </c>
      <c r="E14" s="7" t="s">
        <v>47</v>
      </c>
      <c r="G14" s="7" t="s">
        <v>52</v>
      </c>
      <c r="I14" s="7" t="s">
        <v>53</v>
      </c>
      <c r="K14" s="7" t="s">
        <v>54</v>
      </c>
      <c r="O14" s="8">
        <v>17000</v>
      </c>
      <c r="Q14" s="8">
        <v>15629891686</v>
      </c>
      <c r="S14" s="8">
        <v>10617296875</v>
      </c>
      <c r="U14" s="16">
        <v>0</v>
      </c>
      <c r="V14" s="16">
        <v>0</v>
      </c>
      <c r="X14" s="16">
        <v>0</v>
      </c>
      <c r="Y14" s="16">
        <v>0</v>
      </c>
      <c r="Z14" s="7"/>
      <c r="AA14" s="8">
        <v>17000</v>
      </c>
      <c r="AC14" s="8">
        <v>625000</v>
      </c>
      <c r="AE14" s="8">
        <v>15629891686</v>
      </c>
      <c r="AG14" s="8">
        <v>10617296875</v>
      </c>
      <c r="AI14" s="9">
        <v>5.827661071327112E-4</v>
      </c>
    </row>
    <row r="15" spans="1:37" ht="56.25" x14ac:dyDescent="0.45">
      <c r="A15" s="14" t="s">
        <v>55</v>
      </c>
      <c r="C15" s="7" t="s">
        <v>35</v>
      </c>
      <c r="E15" s="7" t="s">
        <v>47</v>
      </c>
      <c r="G15" s="7" t="s">
        <v>56</v>
      </c>
      <c r="I15" s="7" t="s">
        <v>57</v>
      </c>
      <c r="K15" s="7" t="s">
        <v>50</v>
      </c>
      <c r="O15" s="8">
        <v>4800</v>
      </c>
      <c r="Q15" s="8">
        <v>4408250260</v>
      </c>
      <c r="S15" s="8">
        <v>4796520000</v>
      </c>
      <c r="U15" s="16">
        <v>0</v>
      </c>
      <c r="V15" s="16">
        <v>0</v>
      </c>
      <c r="X15" s="16">
        <v>0</v>
      </c>
      <c r="Y15" s="16">
        <v>0</v>
      </c>
      <c r="Z15" s="7"/>
      <c r="AA15" s="8">
        <v>4800</v>
      </c>
      <c r="AC15" s="8">
        <v>1000000</v>
      </c>
      <c r="AE15" s="8">
        <v>4408250260</v>
      </c>
      <c r="AG15" s="8">
        <v>4796520000</v>
      </c>
      <c r="AI15" s="9">
        <v>2.6327315898701307E-4</v>
      </c>
    </row>
    <row r="16" spans="1:37" ht="56.25" x14ac:dyDescent="0.45">
      <c r="A16" s="14" t="s">
        <v>58</v>
      </c>
      <c r="C16" s="7" t="s">
        <v>59</v>
      </c>
      <c r="E16" s="7" t="s">
        <v>36</v>
      </c>
      <c r="G16" s="7" t="s">
        <v>60</v>
      </c>
      <c r="I16" s="7" t="s">
        <v>61</v>
      </c>
      <c r="K16" s="7" t="s">
        <v>54</v>
      </c>
      <c r="O16" s="8">
        <v>2810</v>
      </c>
      <c r="Q16" s="8">
        <v>2724957615</v>
      </c>
      <c r="S16" s="8">
        <v>2690028314</v>
      </c>
      <c r="U16" s="16">
        <v>0</v>
      </c>
      <c r="V16" s="16">
        <v>0</v>
      </c>
      <c r="X16" s="16">
        <v>0</v>
      </c>
      <c r="Y16" s="16">
        <v>0</v>
      </c>
      <c r="Z16" s="7"/>
      <c r="AA16" s="8">
        <v>2810</v>
      </c>
      <c r="AC16" s="8">
        <v>958000</v>
      </c>
      <c r="AE16" s="8">
        <v>2724957615</v>
      </c>
      <c r="AG16" s="8">
        <v>2690028314</v>
      </c>
      <c r="AI16" s="9">
        <v>1.4765126633294319E-4</v>
      </c>
    </row>
    <row r="17" spans="1:35" ht="37.5" x14ac:dyDescent="0.45">
      <c r="A17" s="14" t="s">
        <v>62</v>
      </c>
      <c r="C17" s="7" t="s">
        <v>59</v>
      </c>
      <c r="E17" s="7" t="s">
        <v>36</v>
      </c>
      <c r="G17" s="7" t="s">
        <v>63</v>
      </c>
      <c r="I17" s="7" t="s">
        <v>64</v>
      </c>
      <c r="K17" s="7" t="s">
        <v>54</v>
      </c>
      <c r="O17" s="8">
        <v>19500</v>
      </c>
      <c r="Q17" s="8">
        <v>19510098983</v>
      </c>
      <c r="S17" s="8">
        <v>19485862500</v>
      </c>
      <c r="U17" s="16">
        <v>0</v>
      </c>
      <c r="V17" s="16">
        <v>0</v>
      </c>
      <c r="X17" s="8">
        <v>500</v>
      </c>
      <c r="Y17" s="8">
        <v>489644750</v>
      </c>
      <c r="AA17" s="8">
        <v>19000</v>
      </c>
      <c r="AC17" s="8">
        <v>1000000</v>
      </c>
      <c r="AE17" s="8">
        <v>19009840035</v>
      </c>
      <c r="AG17" s="8">
        <v>18986225000</v>
      </c>
      <c r="AI17" s="9">
        <v>1.0421229209902601E-3</v>
      </c>
    </row>
    <row r="18" spans="1:35" ht="37.5" x14ac:dyDescent="0.45">
      <c r="A18" s="14" t="s">
        <v>65</v>
      </c>
      <c r="C18" s="7" t="s">
        <v>35</v>
      </c>
      <c r="E18" s="7" t="s">
        <v>47</v>
      </c>
      <c r="G18" s="7" t="s">
        <v>66</v>
      </c>
      <c r="I18" s="7" t="s">
        <v>67</v>
      </c>
      <c r="K18" s="7" t="s">
        <v>68</v>
      </c>
      <c r="O18" s="8">
        <v>22500</v>
      </c>
      <c r="Q18" s="8">
        <v>21748742898</v>
      </c>
      <c r="S18" s="8">
        <v>14839233750</v>
      </c>
      <c r="U18" s="16">
        <v>0</v>
      </c>
      <c r="V18" s="16">
        <v>0</v>
      </c>
      <c r="X18" s="8">
        <v>1000</v>
      </c>
      <c r="Y18" s="8">
        <v>684503375</v>
      </c>
      <c r="AA18" s="8">
        <v>21500</v>
      </c>
      <c r="AC18" s="8">
        <v>685000</v>
      </c>
      <c r="AE18" s="8">
        <v>20782132103</v>
      </c>
      <c r="AG18" s="8">
        <v>14716822562</v>
      </c>
      <c r="AI18" s="9">
        <v>8.0778238517697977E-4</v>
      </c>
    </row>
    <row r="19" spans="1:35" ht="37.5" x14ac:dyDescent="0.45">
      <c r="A19" s="14" t="s">
        <v>69</v>
      </c>
      <c r="C19" s="7" t="s">
        <v>35</v>
      </c>
      <c r="E19" s="7" t="s">
        <v>47</v>
      </c>
      <c r="G19" s="7" t="s">
        <v>70</v>
      </c>
      <c r="I19" s="7" t="s">
        <v>71</v>
      </c>
      <c r="K19" s="7" t="s">
        <v>72</v>
      </c>
      <c r="O19" s="8">
        <v>200</v>
      </c>
      <c r="Q19" s="8">
        <v>190538040</v>
      </c>
      <c r="S19" s="8">
        <v>195857900</v>
      </c>
      <c r="U19" s="16">
        <v>0</v>
      </c>
      <c r="V19" s="16">
        <v>0</v>
      </c>
      <c r="X19" s="16">
        <v>0</v>
      </c>
      <c r="Y19" s="16">
        <v>0</v>
      </c>
      <c r="Z19" s="7"/>
      <c r="AA19" s="8">
        <v>200</v>
      </c>
      <c r="AC19" s="8">
        <v>980000</v>
      </c>
      <c r="AE19" s="8">
        <v>190538040</v>
      </c>
      <c r="AG19" s="8">
        <v>195857900</v>
      </c>
      <c r="AI19" s="9">
        <v>1.0750320658636366E-5</v>
      </c>
    </row>
    <row r="20" spans="1:35" ht="18.75" x14ac:dyDescent="0.45">
      <c r="A20" s="4" t="s">
        <v>18</v>
      </c>
      <c r="O20" s="4">
        <f>SUM(O10:$O$19)</f>
        <v>97830</v>
      </c>
      <c r="Q20" s="4">
        <f>SUM(Q10:$Q$19)</f>
        <v>94536228988</v>
      </c>
      <c r="S20" s="4">
        <f>SUM(S10:$S$19)</f>
        <v>83489965858</v>
      </c>
      <c r="U20" s="4">
        <f>SUM(U10:$U$19)</f>
        <v>500000</v>
      </c>
      <c r="V20" s="4">
        <f>SUM(V10:$V$19)</f>
        <v>500080000000</v>
      </c>
      <c r="X20" s="4">
        <f>SUM(X10:$X$19)</f>
        <v>101500</v>
      </c>
      <c r="Y20" s="4">
        <f>SUM(Y10:$Y$19)</f>
        <v>101101648125</v>
      </c>
      <c r="AA20" s="4">
        <f>SUM(AA10:$AA$19)</f>
        <v>496330</v>
      </c>
      <c r="AC20" s="4">
        <f>SUM(AC10:$AC$19)</f>
        <v>9261000</v>
      </c>
      <c r="AE20" s="4">
        <f>SUM(AE10:$AE$19)</f>
        <v>493133359245</v>
      </c>
      <c r="AG20" s="4">
        <f>SUM(AG10:$AG$19)</f>
        <v>482577917170</v>
      </c>
      <c r="AI20" s="10">
        <v>2.6487914719571484E-2</v>
      </c>
    </row>
    <row r="21" spans="1:35" ht="18.75" x14ac:dyDescent="0.45">
      <c r="O21" s="5"/>
      <c r="Q21" s="5"/>
      <c r="S21" s="5"/>
      <c r="U21" s="5"/>
      <c r="V21" s="5"/>
      <c r="X21" s="5"/>
      <c r="Y21" s="5"/>
      <c r="AA21" s="5"/>
      <c r="AC21" s="5"/>
      <c r="AE21" s="5"/>
      <c r="AG21" s="5"/>
      <c r="AI21" s="5"/>
    </row>
  </sheetData>
  <sheetProtection algorithmName="SHA-512" hashValue="zd4bm0xWdnYpRHJRaWkMuxXBqd4quhrKkIj+97hfDD9BCJfbyjZbjcG0N51kTBvcQlG23T3r5EmJ2Bm8rvFmYw==" saltValue="ZeXYHoGQvIalUEcIKAndZA==" spinCount="100000" sheet="1" objects="1" scenarios="1" selectLockedCells="1" autoFilter="0" selectUnlockedCells="1"/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rightToLeft="1" view="pageBreakPreview" zoomScale="175" zoomScaleNormal="100" zoomScaleSheetLayoutView="175" workbookViewId="0">
      <selection sqref="A1:M1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2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0.100000000000001" customHeight="1" x14ac:dyDescent="0.45">
      <c r="A2" s="29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20.100000000000001" customHeight="1" x14ac:dyDescent="0.45">
      <c r="A3" s="2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5" spans="1:13" ht="21" x14ac:dyDescent="0.45">
      <c r="A5" s="30" t="s">
        <v>73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21" x14ac:dyDescent="0.45">
      <c r="A6" s="30" t="s">
        <v>74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8" spans="1:13" ht="21" x14ac:dyDescent="0.45">
      <c r="C8" s="31" t="s">
        <v>7</v>
      </c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 ht="42" x14ac:dyDescent="0.45">
      <c r="A9" s="2" t="s">
        <v>75</v>
      </c>
      <c r="C9" s="2" t="s">
        <v>9</v>
      </c>
      <c r="E9" s="2" t="s">
        <v>76</v>
      </c>
      <c r="G9" s="2" t="s">
        <v>77</v>
      </c>
      <c r="I9" s="2" t="s">
        <v>78</v>
      </c>
      <c r="K9" s="3" t="s">
        <v>79</v>
      </c>
      <c r="M9" s="2" t="s">
        <v>80</v>
      </c>
    </row>
    <row r="10" spans="1:13" ht="18.75" x14ac:dyDescent="0.45">
      <c r="A10" s="4" t="s">
        <v>18</v>
      </c>
      <c r="K10" s="4">
        <f>SUM($K$9)</f>
        <v>0</v>
      </c>
    </row>
    <row r="11" spans="1:13" ht="18.75" x14ac:dyDescent="0.45">
      <c r="K11" s="5"/>
    </row>
  </sheetData>
  <sheetProtection algorithmName="SHA-512" hashValue="QcAEGHS4MWWlnB7VmgUuERIp7Zmx6TbJl/aApWON0szCH1hMG4AYmCKPTGcoX+K9iT3fOxifrV2Xyc+PoGOiRg==" saltValue="Z9g6klp9xRYvMON19ENGsw==" spinCount="100000" sheet="1" objects="1" scenarios="1" selectLockedCells="1" autoFilter="0" selectUnlockedCells="1"/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"/>
  <sheetViews>
    <sheetView rightToLeft="1" view="pageBreakPreview" zoomScale="115" zoomScaleNormal="100" zoomScaleSheetLayoutView="115" workbookViewId="0">
      <selection sqref="A1:S1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0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8.425781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0.7109375" style="1" customWidth="1"/>
    <col min="20" max="20" width="9.140625" style="1"/>
    <col min="21" max="21" width="0" style="1" hidden="1" customWidth="1"/>
    <col min="22" max="16384" width="9.140625" style="1"/>
  </cols>
  <sheetData>
    <row r="1" spans="1:21" ht="20.100000000000001" customHeight="1" x14ac:dyDescent="0.45">
      <c r="A1" s="2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21" ht="20.100000000000001" customHeight="1" x14ac:dyDescent="0.45">
      <c r="A2" s="29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21" ht="20.100000000000001" customHeight="1" x14ac:dyDescent="0.45">
      <c r="A3" s="2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5" spans="1:21" ht="21" x14ac:dyDescent="0.45">
      <c r="A5" s="30" t="s">
        <v>81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7" spans="1:21" ht="21" x14ac:dyDescent="0.45">
      <c r="C7" s="31" t="s">
        <v>82</v>
      </c>
      <c r="D7" s="32"/>
      <c r="E7" s="32"/>
      <c r="F7" s="32"/>
      <c r="G7" s="32"/>
      <c r="H7" s="32"/>
      <c r="I7" s="32"/>
      <c r="K7" s="2" t="s">
        <v>5</v>
      </c>
      <c r="M7" s="31" t="s">
        <v>6</v>
      </c>
      <c r="N7" s="32"/>
      <c r="O7" s="32"/>
      <c r="Q7" s="31" t="s">
        <v>7</v>
      </c>
      <c r="R7" s="32"/>
      <c r="S7" s="32"/>
    </row>
    <row r="8" spans="1:21" ht="63" x14ac:dyDescent="0.45">
      <c r="A8" s="2" t="s">
        <v>83</v>
      </c>
      <c r="C8" s="2" t="s">
        <v>84</v>
      </c>
      <c r="E8" s="2" t="s">
        <v>85</v>
      </c>
      <c r="G8" s="3" t="s">
        <v>86</v>
      </c>
      <c r="I8" s="3" t="s">
        <v>87</v>
      </c>
      <c r="K8" s="2" t="s">
        <v>88</v>
      </c>
      <c r="M8" s="2" t="s">
        <v>89</v>
      </c>
      <c r="O8" s="2" t="s">
        <v>90</v>
      </c>
      <c r="Q8" s="2" t="s">
        <v>88</v>
      </c>
      <c r="S8" s="3" t="s">
        <v>15</v>
      </c>
    </row>
    <row r="9" spans="1:21" ht="37.5" x14ac:dyDescent="0.45">
      <c r="A9" s="14" t="s">
        <v>91</v>
      </c>
      <c r="C9" s="7" t="s">
        <v>92</v>
      </c>
      <c r="E9" s="6" t="s">
        <v>93</v>
      </c>
      <c r="G9" s="7" t="s">
        <v>94</v>
      </c>
      <c r="I9" s="7" t="s">
        <v>95</v>
      </c>
      <c r="K9" s="8">
        <v>774059855743</v>
      </c>
      <c r="M9" s="8">
        <v>197151948492</v>
      </c>
      <c r="O9" s="8">
        <v>774051824250</v>
      </c>
      <c r="Q9" s="8">
        <v>197159979985</v>
      </c>
      <c r="S9" s="9">
        <v>1.0821789705133559E-2</v>
      </c>
      <c r="U9" s="15">
        <v>18218796091692</v>
      </c>
    </row>
    <row r="10" spans="1:21" ht="37.5" x14ac:dyDescent="0.45">
      <c r="A10" s="14" t="s">
        <v>96</v>
      </c>
      <c r="C10" s="7" t="s">
        <v>97</v>
      </c>
      <c r="E10" s="6" t="s">
        <v>93</v>
      </c>
      <c r="G10" s="7" t="s">
        <v>98</v>
      </c>
      <c r="I10" s="7" t="s">
        <v>95</v>
      </c>
      <c r="K10" s="8">
        <v>1036375</v>
      </c>
      <c r="M10" s="16">
        <v>0</v>
      </c>
      <c r="O10" s="16">
        <v>0</v>
      </c>
      <c r="P10" s="7"/>
      <c r="Q10" s="8">
        <v>1036375</v>
      </c>
      <c r="S10" s="9">
        <v>5.6884933273532824E-8</v>
      </c>
    </row>
    <row r="11" spans="1:21" ht="18.75" x14ac:dyDescent="0.45">
      <c r="A11" s="14" t="s">
        <v>99</v>
      </c>
      <c r="C11" s="7" t="s">
        <v>100</v>
      </c>
      <c r="E11" s="6" t="s">
        <v>93</v>
      </c>
      <c r="G11" s="7" t="s">
        <v>101</v>
      </c>
      <c r="I11" s="7" t="s">
        <v>95</v>
      </c>
      <c r="K11" s="8">
        <v>620510</v>
      </c>
      <c r="M11" s="8">
        <v>5225</v>
      </c>
      <c r="O11" s="16">
        <v>0</v>
      </c>
      <c r="Q11" s="8">
        <v>625735</v>
      </c>
      <c r="S11" s="9">
        <v>3.4345573486348148E-8</v>
      </c>
    </row>
    <row r="12" spans="1:21" ht="18.75" x14ac:dyDescent="0.45">
      <c r="A12" s="14" t="s">
        <v>102</v>
      </c>
      <c r="C12" s="7" t="s">
        <v>103</v>
      </c>
      <c r="E12" s="6" t="s">
        <v>104</v>
      </c>
      <c r="G12" s="7" t="s">
        <v>105</v>
      </c>
      <c r="I12" s="7" t="s">
        <v>95</v>
      </c>
      <c r="K12" s="8">
        <v>30000000</v>
      </c>
      <c r="O12" s="16">
        <v>0</v>
      </c>
      <c r="P12" s="7"/>
      <c r="Q12" s="8">
        <v>30000000</v>
      </c>
      <c r="S12" s="9">
        <v>1.6466510656914579E-6</v>
      </c>
    </row>
    <row r="13" spans="1:21" ht="18.75" x14ac:dyDescent="0.45">
      <c r="A13" s="14" t="s">
        <v>102</v>
      </c>
      <c r="C13" s="7" t="s">
        <v>106</v>
      </c>
      <c r="E13" s="6" t="s">
        <v>93</v>
      </c>
      <c r="G13" s="7" t="s">
        <v>107</v>
      </c>
      <c r="I13" s="7" t="s">
        <v>95</v>
      </c>
      <c r="K13" s="8">
        <v>2788655466</v>
      </c>
      <c r="M13" s="8">
        <v>105478755709</v>
      </c>
      <c r="O13" s="8">
        <v>57252256665</v>
      </c>
      <c r="Q13" s="8">
        <v>51015154510</v>
      </c>
      <c r="S13" s="9">
        <v>2.8001386180101962E-3</v>
      </c>
    </row>
    <row r="14" spans="1:21" ht="37.5" x14ac:dyDescent="0.45">
      <c r="A14" s="14" t="s">
        <v>108</v>
      </c>
      <c r="C14" s="7" t="s">
        <v>109</v>
      </c>
      <c r="E14" s="6" t="s">
        <v>93</v>
      </c>
      <c r="G14" s="7" t="s">
        <v>110</v>
      </c>
      <c r="I14" s="7" t="s">
        <v>95</v>
      </c>
      <c r="K14" s="8">
        <v>334617357</v>
      </c>
      <c r="M14" s="8">
        <v>2266293</v>
      </c>
      <c r="O14" s="16">
        <v>0</v>
      </c>
      <c r="Q14" s="8">
        <v>336883650</v>
      </c>
      <c r="S14" s="9">
        <v>1.8490994042884272E-5</v>
      </c>
    </row>
    <row r="15" spans="1:21" ht="18.75" x14ac:dyDescent="0.45">
      <c r="A15" s="4" t="s">
        <v>18</v>
      </c>
      <c r="K15" s="4">
        <f>SUM(K9:$K$14)</f>
        <v>777214785451</v>
      </c>
      <c r="M15" s="4">
        <f>SUM(M9:$M$14)</f>
        <v>302632975719</v>
      </c>
      <c r="O15" s="4">
        <f>SUM(O9:$O$14)</f>
        <v>831304080915</v>
      </c>
      <c r="Q15" s="4">
        <f>SUM(Q9:$Q$14)</f>
        <v>248543680255</v>
      </c>
      <c r="S15" s="10">
        <v>1.3642157198759091E-2</v>
      </c>
    </row>
    <row r="16" spans="1:21" ht="18.75" x14ac:dyDescent="0.45">
      <c r="K16" s="5"/>
      <c r="M16" s="5"/>
      <c r="O16" s="5"/>
      <c r="Q16" s="5"/>
      <c r="S16" s="5"/>
    </row>
  </sheetData>
  <sheetProtection algorithmName="SHA-512" hashValue="rVEmFszaTV6YLZsaFKz0RvihCJuOGS/y7aP6MPm29QO7F+baK1y+ZQmRCnTqrpqErB08vaKPCbu3qAGx7xdaxA==" saltValue="I+7VTX3p8gYwn/LEO85utQ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"/>
  <sheetViews>
    <sheetView rightToLeft="1" view="pageBreakPreview" zoomScale="115" zoomScaleNormal="100" zoomScaleSheetLayoutView="115" workbookViewId="0">
      <selection sqref="A1:AC1"/>
    </sheetView>
  </sheetViews>
  <sheetFormatPr defaultRowHeight="18" x14ac:dyDescent="0.45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7.140625" style="1" customWidth="1"/>
    <col min="6" max="6" width="1.42578125" style="1" customWidth="1"/>
    <col min="7" max="7" width="7.1406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1.425781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1.42578125" style="1" customWidth="1"/>
    <col min="18" max="18" width="14.140625" style="1" customWidth="1"/>
    <col min="19" max="19" width="1.42578125" style="1" customWidth="1"/>
    <col min="20" max="20" width="11.42578125" style="1" customWidth="1"/>
    <col min="21" max="21" width="14.140625" style="1" customWidth="1"/>
    <col min="22" max="22" width="1.42578125" style="1" customWidth="1"/>
    <col min="23" max="23" width="11.42578125" style="1" customWidth="1"/>
    <col min="24" max="24" width="1.42578125" style="1" customWidth="1"/>
    <col min="25" max="25" width="17" style="1" customWidth="1"/>
    <col min="26" max="26" width="1.42578125" style="1" customWidth="1"/>
    <col min="27" max="27" width="17" style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 x14ac:dyDescent="0.45">
      <c r="A1" s="2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ht="20.100000000000001" customHeight="1" x14ac:dyDescent="0.45">
      <c r="A2" s="29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1:29" ht="20.100000000000001" customHeight="1" x14ac:dyDescent="0.45">
      <c r="A3" s="2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5" spans="1:29" ht="21" x14ac:dyDescent="0.45">
      <c r="A5" s="30" t="s">
        <v>111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7" spans="1:29" ht="21" x14ac:dyDescent="0.45">
      <c r="K7" s="2" t="s">
        <v>5</v>
      </c>
      <c r="M7" s="31" t="s">
        <v>6</v>
      </c>
      <c r="N7" s="32"/>
      <c r="O7" s="32"/>
      <c r="P7" s="32"/>
      <c r="Q7" s="32"/>
      <c r="R7" s="32"/>
      <c r="S7" s="32"/>
      <c r="T7" s="32"/>
      <c r="U7" s="32"/>
      <c r="W7" s="31" t="s">
        <v>7</v>
      </c>
      <c r="X7" s="32"/>
      <c r="Y7" s="32"/>
      <c r="Z7" s="32"/>
      <c r="AA7" s="32"/>
      <c r="AB7" s="32"/>
      <c r="AC7" s="32"/>
    </row>
    <row r="8" spans="1:29" ht="18.75" x14ac:dyDescent="0.45">
      <c r="A8" s="33" t="s">
        <v>112</v>
      </c>
      <c r="C8" s="35" t="s">
        <v>31</v>
      </c>
      <c r="E8" s="35" t="s">
        <v>87</v>
      </c>
      <c r="G8" s="35" t="s">
        <v>113</v>
      </c>
      <c r="I8" s="35" t="s">
        <v>29</v>
      </c>
      <c r="K8" s="33" t="s">
        <v>9</v>
      </c>
      <c r="M8" s="33" t="s">
        <v>10</v>
      </c>
      <c r="O8" s="33" t="s">
        <v>11</v>
      </c>
      <c r="Q8" s="33" t="s">
        <v>12</v>
      </c>
      <c r="R8" s="28"/>
      <c r="T8" s="33" t="s">
        <v>13</v>
      </c>
      <c r="U8" s="28"/>
      <c r="W8" s="33" t="s">
        <v>9</v>
      </c>
      <c r="Y8" s="33" t="s">
        <v>10</v>
      </c>
      <c r="AA8" s="33" t="s">
        <v>11</v>
      </c>
      <c r="AC8" s="35" t="s">
        <v>15</v>
      </c>
    </row>
    <row r="9" spans="1:29" ht="18.75" x14ac:dyDescent="0.45">
      <c r="A9" s="34"/>
      <c r="C9" s="34"/>
      <c r="E9" s="34"/>
      <c r="G9" s="34"/>
      <c r="I9" s="34"/>
      <c r="K9" s="34"/>
      <c r="M9" s="34"/>
      <c r="O9" s="34"/>
      <c r="Q9" s="13" t="s">
        <v>9</v>
      </c>
      <c r="R9" s="13" t="s">
        <v>10</v>
      </c>
      <c r="T9" s="13" t="s">
        <v>9</v>
      </c>
      <c r="U9" s="13" t="s">
        <v>16</v>
      </c>
      <c r="W9" s="34"/>
      <c r="Y9" s="34"/>
      <c r="AA9" s="34"/>
      <c r="AC9" s="34"/>
    </row>
    <row r="10" spans="1:29" ht="18.75" x14ac:dyDescent="0.45">
      <c r="A10" s="4" t="s">
        <v>18</v>
      </c>
      <c r="K10" s="4">
        <f>SUM($K$9)</f>
        <v>0</v>
      </c>
      <c r="M10" s="4">
        <f>SUM($M$9)</f>
        <v>0</v>
      </c>
      <c r="O10" s="4">
        <f>SUM($O$9)</f>
        <v>0</v>
      </c>
      <c r="Q10" s="4">
        <f>SUM($Q$9)</f>
        <v>0</v>
      </c>
      <c r="R10" s="4">
        <f>SUM($R$9)</f>
        <v>0</v>
      </c>
      <c r="T10" s="4">
        <f>SUM($T$9)</f>
        <v>0</v>
      </c>
      <c r="U10" s="4">
        <f>SUM($U$9)</f>
        <v>0</v>
      </c>
      <c r="W10" s="4">
        <f>SUM($W$9)</f>
        <v>0</v>
      </c>
      <c r="Y10" s="4">
        <f>SUM($Y$9)</f>
        <v>0</v>
      </c>
      <c r="AA10" s="4">
        <f>SUM($AA$9)</f>
        <v>0</v>
      </c>
      <c r="AC10" s="10">
        <f>SUM($AC$9)</f>
        <v>0</v>
      </c>
    </row>
    <row r="11" spans="1:29" ht="18.75" x14ac:dyDescent="0.45">
      <c r="K11" s="5"/>
      <c r="M11" s="5"/>
      <c r="O11" s="5"/>
      <c r="Q11" s="5"/>
      <c r="R11" s="5"/>
      <c r="T11" s="5"/>
      <c r="U11" s="5"/>
      <c r="W11" s="5"/>
      <c r="Y11" s="5"/>
      <c r="AA11" s="5"/>
      <c r="AC11" s="5"/>
    </row>
  </sheetData>
  <sheetProtection algorithmName="SHA-512" hashValue="WibxDF/OzBch/tVisUboTTYlLqxZb04SqXl7nW9SNHyiJ4DM0ljXv/IrTuq3+Sruq2amD58BtZx7ZNiVi7PQIg==" saltValue="4wGXEHtq/qUNKLDy/W8TYg==" spinCount="100000" sheet="1" objects="1" scenarios="1" selectLockedCells="1" autoFilter="0" selectUnlockedCells="1"/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rightToLeft="1" view="pageBreakPreview" zoomScale="160" zoomScaleNormal="100" zoomScaleSheetLayoutView="160" workbookViewId="0">
      <selection sqref="A1:I1"/>
    </sheetView>
  </sheetViews>
  <sheetFormatPr defaultRowHeight="18" x14ac:dyDescent="0.45"/>
  <cols>
    <col min="1" max="1" width="49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6384" width="9.140625" style="1"/>
  </cols>
  <sheetData>
    <row r="1" spans="1:9" ht="20.100000000000001" customHeight="1" x14ac:dyDescent="0.45">
      <c r="A1" s="29" t="s">
        <v>0</v>
      </c>
      <c r="B1" s="28"/>
      <c r="C1" s="28"/>
      <c r="D1" s="28"/>
      <c r="E1" s="28"/>
      <c r="F1" s="28"/>
      <c r="G1" s="28"/>
      <c r="H1" s="28"/>
      <c r="I1" s="28"/>
    </row>
    <row r="2" spans="1:9" ht="20.100000000000001" customHeight="1" x14ac:dyDescent="0.45">
      <c r="A2" s="29" t="s">
        <v>114</v>
      </c>
      <c r="B2" s="28"/>
      <c r="C2" s="28"/>
      <c r="D2" s="28"/>
      <c r="E2" s="28"/>
      <c r="F2" s="28"/>
      <c r="G2" s="28"/>
      <c r="H2" s="28"/>
      <c r="I2" s="28"/>
    </row>
    <row r="3" spans="1:9" ht="20.100000000000001" customHeight="1" x14ac:dyDescent="0.45">
      <c r="A3" s="29" t="s">
        <v>2</v>
      </c>
      <c r="B3" s="28"/>
      <c r="C3" s="28"/>
      <c r="D3" s="28"/>
      <c r="E3" s="28"/>
      <c r="F3" s="28"/>
      <c r="G3" s="28"/>
      <c r="H3" s="28"/>
      <c r="I3" s="28"/>
    </row>
    <row r="5" spans="1:9" ht="21" x14ac:dyDescent="0.45">
      <c r="A5" s="30" t="s">
        <v>115</v>
      </c>
      <c r="B5" s="28"/>
      <c r="C5" s="28"/>
      <c r="D5" s="28"/>
      <c r="E5" s="28"/>
      <c r="F5" s="28"/>
      <c r="G5" s="28"/>
      <c r="H5" s="28"/>
      <c r="I5" s="28"/>
    </row>
    <row r="7" spans="1:9" ht="42" x14ac:dyDescent="0.45">
      <c r="A7" s="2" t="s">
        <v>116</v>
      </c>
      <c r="C7" s="2" t="s">
        <v>117</v>
      </c>
      <c r="E7" s="2" t="s">
        <v>88</v>
      </c>
      <c r="G7" s="3" t="s">
        <v>118</v>
      </c>
      <c r="I7" s="3" t="s">
        <v>119</v>
      </c>
    </row>
    <row r="8" spans="1:9" ht="21" x14ac:dyDescent="0.45">
      <c r="A8" s="12" t="s">
        <v>120</v>
      </c>
      <c r="C8" s="7" t="s">
        <v>121</v>
      </c>
      <c r="E8" s="8">
        <v>499487606562</v>
      </c>
      <c r="G8" s="9">
        <f>E8/538122721440</f>
        <v>0.92820389599120878</v>
      </c>
      <c r="I8" s="9">
        <f>E8/17908406405168</f>
        <v>2.7891236956620446E-2</v>
      </c>
    </row>
    <row r="9" spans="1:9" ht="21" x14ac:dyDescent="0.45">
      <c r="A9" s="12" t="s">
        <v>122</v>
      </c>
      <c r="C9" s="7" t="s">
        <v>123</v>
      </c>
      <c r="E9" s="8">
        <v>20194658180</v>
      </c>
      <c r="G9" s="9">
        <f>E9/538122721440</f>
        <v>3.7527978982117148E-2</v>
      </c>
      <c r="I9" s="9">
        <f>E9/17908406405168</f>
        <v>1.127663607978666E-3</v>
      </c>
    </row>
    <row r="10" spans="1:9" ht="21" x14ac:dyDescent="0.45">
      <c r="A10" s="12" t="s">
        <v>124</v>
      </c>
      <c r="C10" s="7" t="s">
        <v>125</v>
      </c>
      <c r="E10" s="8">
        <v>18440456698</v>
      </c>
      <c r="G10" s="9">
        <f>E10/538122721440</f>
        <v>3.4268125026674028E-2</v>
      </c>
      <c r="I10" s="9">
        <f>E10/17908406405168</f>
        <v>1.0297095275143221E-3</v>
      </c>
    </row>
    <row r="11" spans="1:9" ht="21" x14ac:dyDescent="0.45">
      <c r="A11" s="12" t="s">
        <v>126</v>
      </c>
      <c r="C11" s="7" t="s">
        <v>127</v>
      </c>
      <c r="E11" s="8">
        <v>0</v>
      </c>
      <c r="G11" s="9">
        <f>E11/538122721440</f>
        <v>0</v>
      </c>
      <c r="I11" s="9">
        <f>E11/17908406405168</f>
        <v>0</v>
      </c>
    </row>
    <row r="12" spans="1:9" ht="21" x14ac:dyDescent="0.45">
      <c r="A12" s="2" t="s">
        <v>18</v>
      </c>
      <c r="E12" s="4">
        <f>SUM(E8:$E$11)</f>
        <v>538122721440</v>
      </c>
      <c r="G12" s="10">
        <f>SUM(G8:$G$11)</f>
        <v>0.99999999999999989</v>
      </c>
      <c r="I12" s="10">
        <f>SUM(I8:$I$11)</f>
        <v>3.0048610092113431E-2</v>
      </c>
    </row>
    <row r="13" spans="1:9" ht="18.75" x14ac:dyDescent="0.45">
      <c r="E13" s="5"/>
      <c r="G13" s="5"/>
      <c r="I13" s="5"/>
    </row>
  </sheetData>
  <sheetProtection algorithmName="SHA-512" hashValue="ojEhC2X26MD7FAuEqV736sNXo88PKofW8QwkiJJcA2AjJQGXVwVsEpIFvIgEpeGiyx1WWkm+H9y+At+XfarqqQ==" saltValue="H50RFiEEiNUdYNtWrPxpDA==" spinCount="100000" sheet="1" objects="1" scenarios="1" selectLockedCells="1" autoFilter="0" selectUnlockedCell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rightToLeft="1" view="pageBreakPreview" zoomScale="130" zoomScaleNormal="100" zoomScaleSheetLayoutView="130" workbookViewId="0">
      <selection sqref="A1:S1"/>
    </sheetView>
  </sheetViews>
  <sheetFormatPr defaultRowHeight="18" x14ac:dyDescent="0.45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2.7109375" style="1" bestFit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5">
      <c r="A1" s="2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0.100000000000001" customHeight="1" x14ac:dyDescent="0.45">
      <c r="A2" s="29" t="s">
        <v>114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0.100000000000001" customHeight="1" x14ac:dyDescent="0.45">
      <c r="A3" s="2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5" spans="1:19" ht="21" x14ac:dyDescent="0.45">
      <c r="A5" s="30" t="s">
        <v>128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7" spans="1:19" ht="21" x14ac:dyDescent="0.45">
      <c r="C7" s="31" t="s">
        <v>129</v>
      </c>
      <c r="D7" s="32"/>
      <c r="E7" s="32"/>
      <c r="F7" s="32"/>
      <c r="G7" s="32"/>
      <c r="I7" s="31" t="s">
        <v>130</v>
      </c>
      <c r="J7" s="32"/>
      <c r="K7" s="32"/>
      <c r="L7" s="32"/>
      <c r="M7" s="32"/>
      <c r="O7" s="31" t="s">
        <v>7</v>
      </c>
      <c r="P7" s="32"/>
      <c r="Q7" s="32"/>
      <c r="R7" s="32"/>
      <c r="S7" s="32"/>
    </row>
    <row r="8" spans="1:19" ht="63" x14ac:dyDescent="0.45">
      <c r="A8" s="2" t="s">
        <v>20</v>
      </c>
      <c r="C8" s="3" t="s">
        <v>131</v>
      </c>
      <c r="E8" s="3" t="s">
        <v>132</v>
      </c>
      <c r="G8" s="3" t="s">
        <v>133</v>
      </c>
      <c r="I8" s="3" t="s">
        <v>134</v>
      </c>
      <c r="K8" s="3" t="s">
        <v>135</v>
      </c>
      <c r="M8" s="3" t="s">
        <v>136</v>
      </c>
      <c r="O8" s="3" t="s">
        <v>134</v>
      </c>
      <c r="Q8" s="3" t="s">
        <v>135</v>
      </c>
      <c r="S8" s="3" t="s">
        <v>136</v>
      </c>
    </row>
    <row r="9" spans="1:19" ht="18.75" x14ac:dyDescent="0.45">
      <c r="A9" s="6" t="s">
        <v>17</v>
      </c>
      <c r="C9" s="7" t="s">
        <v>137</v>
      </c>
      <c r="E9" s="8">
        <v>1222060894</v>
      </c>
      <c r="G9" s="8">
        <v>280</v>
      </c>
      <c r="I9" s="19">
        <v>0</v>
      </c>
      <c r="J9" s="19"/>
      <c r="K9" s="19">
        <v>0</v>
      </c>
      <c r="L9" s="19"/>
      <c r="M9" s="19">
        <v>0</v>
      </c>
      <c r="N9" s="7"/>
      <c r="O9" s="8">
        <v>342177050320</v>
      </c>
      <c r="Q9" s="16">
        <v>0</v>
      </c>
      <c r="S9" s="8">
        <v>342177050320</v>
      </c>
    </row>
    <row r="10" spans="1:19" ht="18.75" x14ac:dyDescent="0.45">
      <c r="A10" s="4" t="s">
        <v>18</v>
      </c>
      <c r="I10" s="18">
        <f>SUM(I9:$I$9)</f>
        <v>0</v>
      </c>
      <c r="J10" s="19"/>
      <c r="K10" s="18">
        <f>SUM(K9:$K$9)</f>
        <v>0</v>
      </c>
      <c r="L10" s="19"/>
      <c r="M10" s="18">
        <f>SUM(M9:$M$9)</f>
        <v>0</v>
      </c>
      <c r="O10" s="4">
        <f>SUM(O9:$O$9)</f>
        <v>342177050320</v>
      </c>
      <c r="Q10" s="18">
        <f>SUM(Q9:$Q$9)</f>
        <v>0</v>
      </c>
      <c r="S10" s="4">
        <f>SUM(S9:$S$9)</f>
        <v>342177050320</v>
      </c>
    </row>
    <row r="11" spans="1:19" ht="18.75" x14ac:dyDescent="0.45">
      <c r="I11" s="5"/>
      <c r="K11" s="5"/>
      <c r="M11" s="5"/>
      <c r="O11" s="5"/>
      <c r="Q11" s="5"/>
      <c r="S11" s="5"/>
    </row>
  </sheetData>
  <sheetProtection algorithmName="SHA-512" hashValue="hYkxJf0vs3vGQ3c94Mi6vHV1FNA6OQj2/0QvcgXShZZXhkwV1aytskgw74cx0J8aMbwRvwm3pByzMisXPDUwlw==" saltValue="6CNGO2tiumcGuuVSz5pLeA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3" fitToHeight="0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'0'!Print_Area</vt:lpstr>
      <vt:lpstr>'1'!Print_Area</vt:lpstr>
      <vt:lpstr>'3'!Print_Area</vt:lpstr>
      <vt:lpstr>'5'!Print_Area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Solmaz 2264. Nateghi</cp:lastModifiedBy>
  <dcterms:created xsi:type="dcterms:W3CDTF">2021-10-28T08:51:54Z</dcterms:created>
  <dcterms:modified xsi:type="dcterms:W3CDTF">2021-10-31T09:20:31Z</dcterms:modified>
</cp:coreProperties>
</file>