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\006-md\001-Fund\001-Sabad\صندوق و سبد\افشای پرتفوی برای سازمان\بازارگردانی مس\1400\10\"/>
    </mc:Choice>
  </mc:AlternateContent>
  <bookViews>
    <workbookView xWindow="0" yWindow="0" windowWidth="15510" windowHeight="10260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62913"/>
</workbook>
</file>

<file path=xl/calcChain.xml><?xml version="1.0" encoding="utf-8"?>
<calcChain xmlns="http://schemas.openxmlformats.org/spreadsheetml/2006/main">
  <c r="S15" i="6" l="1"/>
  <c r="E9" i="16" l="1"/>
  <c r="C9" i="16"/>
  <c r="I18" i="15"/>
  <c r="K13" i="15" s="1"/>
  <c r="E18" i="15"/>
  <c r="G11" i="15" s="1"/>
  <c r="G9" i="15"/>
  <c r="Q21" i="14"/>
  <c r="O21" i="14"/>
  <c r="M21" i="14"/>
  <c r="K21" i="14"/>
  <c r="I21" i="14"/>
  <c r="G21" i="14"/>
  <c r="E21" i="14"/>
  <c r="C21" i="14"/>
  <c r="U10" i="13"/>
  <c r="S10" i="13"/>
  <c r="Q10" i="13"/>
  <c r="O10" i="13"/>
  <c r="M10" i="13"/>
  <c r="K10" i="13"/>
  <c r="I10" i="13"/>
  <c r="G10" i="13"/>
  <c r="E10" i="13"/>
  <c r="C10" i="13"/>
  <c r="Q19" i="12"/>
  <c r="O19" i="12"/>
  <c r="M19" i="12"/>
  <c r="K19" i="12"/>
  <c r="I19" i="12"/>
  <c r="G19" i="12"/>
  <c r="E19" i="12"/>
  <c r="C19" i="12"/>
  <c r="Q17" i="11"/>
  <c r="O17" i="11"/>
  <c r="M17" i="11"/>
  <c r="K17" i="11"/>
  <c r="I17" i="11"/>
  <c r="G17" i="11"/>
  <c r="E17" i="11"/>
  <c r="C17" i="11"/>
  <c r="S29" i="10"/>
  <c r="Q29" i="10"/>
  <c r="O29" i="10"/>
  <c r="M29" i="10"/>
  <c r="K29" i="10"/>
  <c r="I29" i="10"/>
  <c r="S10" i="9"/>
  <c r="Q10" i="9"/>
  <c r="O10" i="9"/>
  <c r="M10" i="9"/>
  <c r="K10" i="9"/>
  <c r="I10" i="9"/>
  <c r="G12" i="8"/>
  <c r="E12" i="8"/>
  <c r="I11" i="8"/>
  <c r="G11" i="8"/>
  <c r="I10" i="8"/>
  <c r="G10" i="8"/>
  <c r="I9" i="8"/>
  <c r="G9" i="8"/>
  <c r="I8" i="8"/>
  <c r="I12" i="8" s="1"/>
  <c r="G8" i="8"/>
  <c r="AC10" i="7"/>
  <c r="AA10" i="7"/>
  <c r="Y10" i="7"/>
  <c r="W10" i="7"/>
  <c r="U10" i="7"/>
  <c r="T10" i="7"/>
  <c r="R10" i="7"/>
  <c r="Q10" i="7"/>
  <c r="O10" i="7"/>
  <c r="M10" i="7"/>
  <c r="K10" i="7"/>
  <c r="Q15" i="6"/>
  <c r="O15" i="6"/>
  <c r="M15" i="6"/>
  <c r="K15" i="6"/>
  <c r="K10" i="5"/>
  <c r="AI19" i="4"/>
  <c r="AG19" i="4"/>
  <c r="AE19" i="4"/>
  <c r="AC19" i="4"/>
  <c r="AA19" i="4"/>
  <c r="Y19" i="4"/>
  <c r="X19" i="4"/>
  <c r="V19" i="4"/>
  <c r="U19" i="4"/>
  <c r="S19" i="4"/>
  <c r="Q19" i="4"/>
  <c r="O19" i="4"/>
  <c r="Q9" i="3"/>
  <c r="M9" i="3"/>
  <c r="K9" i="3"/>
  <c r="I9" i="3"/>
  <c r="E9" i="3"/>
  <c r="C9" i="3"/>
  <c r="W12" i="2"/>
  <c r="U12" i="2"/>
  <c r="S12" i="2"/>
  <c r="Q12" i="2"/>
  <c r="O12" i="2"/>
  <c r="M12" i="2"/>
  <c r="L12" i="2"/>
  <c r="J12" i="2"/>
  <c r="I12" i="2"/>
  <c r="G12" i="2"/>
  <c r="E12" i="2"/>
  <c r="C12" i="2"/>
  <c r="G10" i="15" l="1"/>
  <c r="G12" i="15"/>
  <c r="G13" i="15"/>
  <c r="G18" i="15"/>
  <c r="K16" i="15"/>
  <c r="K15" i="15"/>
  <c r="K11" i="15"/>
  <c r="K17" i="15"/>
  <c r="K10" i="15"/>
  <c r="K14" i="15"/>
  <c r="K12" i="15"/>
  <c r="K9" i="15"/>
  <c r="K18" i="15" s="1"/>
</calcChain>
</file>

<file path=xl/sharedStrings.xml><?xml version="1.0" encoding="utf-8"?>
<sst xmlns="http://schemas.openxmlformats.org/spreadsheetml/2006/main" count="492" uniqueCount="193">
  <si>
    <t>‫بازارگردانی صنعت مس</t>
  </si>
  <si>
    <t>‫صورت وضعیت پورتفوی</t>
  </si>
  <si>
    <t>‫برای ماه منتهی به 1400/10/30</t>
  </si>
  <si>
    <t>‫1- سرمایه گذاری ها</t>
  </si>
  <si>
    <t>‫1-1- سرمایه گذاری در سهام و حق تقدم سهام</t>
  </si>
  <si>
    <t>‫1400/09/30</t>
  </si>
  <si>
    <t>‫تغییرات طی دوره</t>
  </si>
  <si>
    <t>‫1400/10/30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</si>
  <si>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</si>
  <si>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</si>
  <si>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</si>
  <si>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</si>
  <si>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</si>
  <si>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</si>
  <si>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</si>
  <si>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</si>
  <si>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</si>
  <si>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</si>
  <si>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</si>
  <si>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</si>
  <si>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</si>
  <si>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</si>
  <si>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</si>
  <si>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</si>
  <si>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</si>
  <si>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</si>
  <si>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</si>
  <si>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</si>
  <si>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</si>
  <si>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</si>
  <si>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</si>
  <si>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</si>
  <si>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</si>
  <si>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</si>
  <si>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اعتماد مبين تمدن010710</t>
  </si>
  <si>
    <t>‫بلی</t>
  </si>
  <si>
    <t>‫فرابورس</t>
  </si>
  <si>
    <t>‫1397/07/10</t>
  </si>
  <si>
    <t>‫1401/07/10</t>
  </si>
  <si>
    <t>‫16</t>
  </si>
  <si>
    <t>‫صكوك اجاره خليج فارس- 3ماهه16%</t>
  </si>
  <si>
    <t>‫بورس</t>
  </si>
  <si>
    <t>‫1397/12/22</t>
  </si>
  <si>
    <t>‫1400/12/22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</si>
  <si>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</si>
  <si>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</si>
  <si>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</si>
  <si>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</si>
  <si>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</si>
  <si>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</si>
  <si>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</si>
  <si>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‫1398/12/25</t>
  </si>
  <si>
    <t>‫1402/12/25</t>
  </si>
  <si>
    <t>‫18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</si>
  <si>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</si>
  <si>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</si>
  <si>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</si>
  <si>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</si>
  <si>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</si>
  <si>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</si>
  <si>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</si>
  <si>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</si>
  <si>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</si>
  <si>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</si>
  <si>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</si>
  <si>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‫منفعت صبا اروند اميد14001113</t>
  </si>
  <si>
    <t>‫1397/11/13</t>
  </si>
  <si>
    <t>‫1400/11/13</t>
  </si>
  <si>
    <t>‫19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</si>
  <si>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</si>
  <si>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</si>
  <si>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</si>
  <si>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</si>
  <si>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</si>
  <si>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</si>
  <si>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</si>
  <si>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</si>
  <si>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</si>
  <si>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</si>
  <si>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</si>
  <si>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</si>
  <si>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</si>
  <si>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</si>
  <si>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</si>
  <si>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</si>
  <si>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</si>
  <si>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</si>
  <si>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</si>
  <si>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</si>
  <si>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</si>
  <si>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</si>
  <si>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‫0</t>
  </si>
  <si>
    <t>‫سپرده بانکی نزد بانک توسعه صادرات</t>
  </si>
  <si>
    <t>‫0200051451001</t>
  </si>
  <si>
    <t>‫1400/02/25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</si>
  <si>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</si>
  <si>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</si>
  <si>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</si>
  <si>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</si>
  <si>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</si>
  <si>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</si>
  <si>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</si>
  <si>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</si>
  <si>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</si>
  <si>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</si>
  <si>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</si>
  <si>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</si>
  <si>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</si>
  <si>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</si>
  <si>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</si>
  <si>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</si>
  <si>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</si>
  <si>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</si>
  <si>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</si>
  <si>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</si>
  <si>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</si>
  <si>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</si>
  <si>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</si>
  <si>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</si>
  <si>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</si>
  <si>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</si>
  <si>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</si>
  <si>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</si>
  <si>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</si>
  <si>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</si>
  <si>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</si>
  <si>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</si>
  <si>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</si>
  <si>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</si>
  <si>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</si>
  <si>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</si>
  <si>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</si>
  <si>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</si>
  <si>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‫1400/04/29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</si>
  <si>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</si>
  <si>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</si>
  <si>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</si>
  <si>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</si>
  <si>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‫1401/01/10</t>
  </si>
  <si>
    <t>‫1400/12/10</t>
  </si>
  <si>
    <t>‫1400/12/20</t>
  </si>
  <si>
    <t>‫كوتاه مدت-0200051451001-توسعه صادرات</t>
  </si>
  <si>
    <t>‫1400/10/01</t>
  </si>
  <si>
    <t>‫-</t>
  </si>
  <si>
    <t>‫كوتاه مدت-104456340-تجارت</t>
  </si>
  <si>
    <t>‫كوتاه مدت-1182305748704-سپه</t>
  </si>
  <si>
    <t>‫كوتاه مدت-3088100146819221-پاسارگاد</t>
  </si>
  <si>
    <t>‫كوتاه مدت-70020217-شهر</t>
  </si>
  <si>
    <t>‫1400/12/25</t>
  </si>
  <si>
    <t>‫1400/12/28</t>
  </si>
  <si>
    <t>‫1400/12/27</t>
  </si>
  <si>
    <t>‫1400/11/05</t>
  </si>
  <si>
    <t>‫بلند مدت-3089012146819221-پاسارگاد</t>
  </si>
  <si>
    <t>‫20</t>
  </si>
  <si>
    <t>‫بلند مدت-3089012146819222-پاسارگاد</t>
  </si>
  <si>
    <t>‫بلند مدت-3089012146819223-پاسارگاد</t>
  </si>
  <si>
    <t>‫بلند مدت-3089012146819224-پاسارگاد</t>
  </si>
  <si>
    <t>‫مرابحه سلامت6واجدشرايط خاص1400</t>
  </si>
  <si>
    <t>‫1400/09/22</t>
  </si>
  <si>
    <t>‫17</t>
  </si>
  <si>
    <t>‫مرابحه گندم2-واجدشرايط خاص1400</t>
  </si>
  <si>
    <t>‫1400/08/20</t>
  </si>
  <si>
    <t>‫سود(زیان) حاصل از فروش اوراق بهادار</t>
  </si>
  <si>
    <t>‫ارزش دفتری</t>
  </si>
  <si>
    <t>‫سود و زیان ناشی از فروش</t>
  </si>
  <si>
    <t>‫اوراق سلف شمش فولاد كاوه كيش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</si>
  <si>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</si>
  <si>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</si>
  <si>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</si>
  <si>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</si>
  <si>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</si>
  <si>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</si>
  <si>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</si>
  <si>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</si>
  <si>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</si>
  <si>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</si>
  <si>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</si>
  <si>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</si>
  <si>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</si>
  <si>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</si>
  <si>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</si>
  <si>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</si>
  <si>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</si>
  <si>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توسعه صادرات</t>
  </si>
  <si>
    <t>‫سپرده بانکی کوتاه مدت - سپه</t>
  </si>
  <si>
    <t>‫سپرده بانکی کوتاه مدت - شهر</t>
  </si>
  <si>
    <t>‫سپرده بانکی کوتاه مدت - پاسارگاد</t>
  </si>
  <si>
    <t>‫سپرده بانکی بلند مدت - پاسارگاد</t>
  </si>
  <si>
    <t>‫3089012146819221</t>
  </si>
  <si>
    <t>‫3089012146819222</t>
  </si>
  <si>
    <t>‫3089012146819223</t>
  </si>
  <si>
    <t>‫3089012146819224</t>
  </si>
  <si>
    <t>‫4-2- سایر درآمدها: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</si>
</sst>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-"/>
    <numFmt numFmtId="165" formatCode="#,##0_-;[Black]\(#,##0\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B Nazanin"/>
      <charset val="178"/>
    </font>
    <font>
      <sz val="12"/>
      <name val="B Nazanin"/>
      <charset val="178"/>
    </font>
    <font>
      <b/>
      <u/>
      <sz val="12"/>
      <name val="B Nazanin"/>
      <charset val="178"/>
    </font>
    <font>
      <sz val="12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37" fontId="2" fillId="0" borderId="1" xfId="0" applyNumberFormat="1" applyFont="1" applyBorder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 wrapText="1"/>
    </xf>
    <xf numFmtId="37" fontId="3" fillId="0" borderId="3" xfId="0" applyNumberFormat="1" applyFont="1" applyBorder="1" applyAlignment="1">
      <alignment horizontal="center" vertical="center"/>
    </xf>
    <xf numFmtId="37" fontId="3" fillId="0" borderId="4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right" vertical="center" wrapText="1"/>
    </xf>
    <xf numFmtId="0" fontId="5" fillId="0" borderId="0" xfId="0" applyFont="1"/>
    <xf numFmtId="3" fontId="5" fillId="0" borderId="0" xfId="0" applyNumberFormat="1" applyFont="1"/>
    <xf numFmtId="10" fontId="5" fillId="0" borderId="0" xfId="1" applyNumberFormat="1" applyFont="1"/>
    <xf numFmtId="164" fontId="3" fillId="0" borderId="3" xfId="0" applyNumberFormat="1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5" fillId="0" borderId="0" xfId="0" applyNumberFormat="1" applyFont="1"/>
    <xf numFmtId="165" fontId="3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5" fillId="0" borderId="0" xfId="0" applyFont="1"/>
    <xf numFmtId="37" fontId="2" fillId="0" borderId="1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/>
    <xf numFmtId="0" fontId="3" fillId="0" borderId="0" xfId="0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 wrapText="1"/>
    </xf>
    <xf numFmtId="37" fontId="2" fillId="0" borderId="0" xfId="0" applyNumberFormat="1" applyFont="1" applyAlignment="1">
      <alignment horizontal="right" vertical="center"/>
    </xf>
    <xf numFmtId="37" fontId="3" fillId="0" borderId="5" xfId="0" applyNumberFormat="1" applyFont="1" applyBorder="1" applyAlignment="1">
      <alignment horizontal="center" vertical="center"/>
    </xf>
    <xf numFmtId="0" fontId="5" fillId="2" borderId="6" xfId="0" applyNumberFormat="1" applyFont="1" applyFill="1" applyBorder="1"/>
    <xf numFmtId="0" fontId="5" fillId="2" borderId="7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tabSelected="1" view="pageBreakPreview" topLeftCell="A2" zoomScale="90" zoomScaleNormal="100" zoomScaleSheetLayoutView="90" workbookViewId="0">
      <selection activeCell="E33" sqref="E33"/>
    </sheetView>
  </sheetViews>
  <sheetFormatPr defaultRowHeight="18.75" x14ac:dyDescent="0.45"/>
  <cols>
    <col min="1" max="16384" width="9.140625" style="14"/>
  </cols>
  <sheetData>
    <row r="22" spans="1:10" ht="39.950000000000003" customHeight="1" x14ac:dyDescent="0.45">
      <c r="A22" s="28" t="s">
        <v>0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39.950000000000003" customHeight="1" x14ac:dyDescent="0.45">
      <c r="A23" s="28" t="s">
        <v>1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39.950000000000003" customHeight="1" x14ac:dyDescent="0.45">
      <c r="A24" s="28" t="s">
        <v>2</v>
      </c>
      <c r="B24" s="29"/>
      <c r="C24" s="29"/>
      <c r="D24" s="29"/>
      <c r="E24" s="29"/>
      <c r="F24" s="29"/>
      <c r="G24" s="29"/>
      <c r="H24" s="29"/>
      <c r="I24" s="29"/>
      <c r="J24" s="29"/>
    </row>
  </sheetData>
  <sheetProtection algorithmName="SHA-512" hashValue="TSLl/qCxHmisEZfd3mI2QL67r4yZafAUC06KM70/aCHN9obZYSC31YbuWum31UnN7Gx3LR5rgOMQCtQM5xXE/w==" saltValue="LosNfq+zzdwq22RekV07vA==" spinCount="100000" sheet="1" objects="1" scenarios="1" selectLockedCells="1" autoFilter="0" selectUnlockedCell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rightToLeft="1" view="pageBreakPreview" zoomScale="60" zoomScaleNormal="100" workbookViewId="0">
      <selection activeCell="C13" sqref="C13"/>
    </sheetView>
  </sheetViews>
  <sheetFormatPr defaultRowHeight="18.75" x14ac:dyDescent="0.45"/>
  <cols>
    <col min="1" max="1" width="45.85546875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11.42578125" style="14" customWidth="1"/>
    <col min="6" max="6" width="1.42578125" style="14" customWidth="1"/>
    <col min="7" max="7" width="11.42578125" style="14" customWidth="1"/>
    <col min="8" max="8" width="1.42578125" style="14" customWidth="1"/>
    <col min="9" max="9" width="18.42578125" style="14" customWidth="1"/>
    <col min="10" max="10" width="1.42578125" style="14" customWidth="1"/>
    <col min="11" max="11" width="14.140625" style="14" customWidth="1"/>
    <col min="12" max="12" width="1.42578125" style="14" customWidth="1"/>
    <col min="13" max="13" width="18.42578125" style="14" customWidth="1"/>
    <col min="14" max="14" width="1.42578125" style="14" customWidth="1"/>
    <col min="15" max="15" width="18.42578125" style="14" customWidth="1"/>
    <col min="16" max="16" width="1.42578125" style="14" customWidth="1"/>
    <col min="17" max="17" width="14.140625" style="14" customWidth="1"/>
    <col min="18" max="18" width="1.42578125" style="14" customWidth="1"/>
    <col min="19" max="19" width="18.42578125" style="14" customWidth="1"/>
    <col min="20" max="16384" width="9.140625" style="14"/>
  </cols>
  <sheetData>
    <row r="1" spans="1:1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0.100000000000001" customHeight="1" x14ac:dyDescent="0.45">
      <c r="A2" s="28" t="s">
        <v>110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5" spans="1:19" ht="21" x14ac:dyDescent="0.45">
      <c r="A5" s="35" t="s">
        <v>134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7" spans="1:19" ht="21" x14ac:dyDescent="0.45">
      <c r="I7" s="30" t="s">
        <v>126</v>
      </c>
      <c r="J7" s="31"/>
      <c r="K7" s="31"/>
      <c r="L7" s="31"/>
      <c r="M7" s="31"/>
      <c r="O7" s="30" t="s">
        <v>7</v>
      </c>
      <c r="P7" s="31"/>
      <c r="Q7" s="31"/>
      <c r="R7" s="31"/>
      <c r="S7" s="31"/>
    </row>
    <row r="8" spans="1:19" ht="42" x14ac:dyDescent="0.45">
      <c r="A8" s="10" t="s">
        <v>112</v>
      </c>
      <c r="C8" s="2" t="s">
        <v>135</v>
      </c>
      <c r="E8" s="2" t="s">
        <v>31</v>
      </c>
      <c r="G8" s="2" t="s">
        <v>83</v>
      </c>
      <c r="I8" s="2" t="s">
        <v>136</v>
      </c>
      <c r="K8" s="2" t="s">
        <v>131</v>
      </c>
      <c r="M8" s="2" t="s">
        <v>137</v>
      </c>
      <c r="O8" s="2" t="s">
        <v>136</v>
      </c>
      <c r="Q8" s="2" t="s">
        <v>131</v>
      </c>
      <c r="S8" s="2" t="s">
        <v>137</v>
      </c>
    </row>
    <row r="9" spans="1:19" ht="35.25" customHeight="1" x14ac:dyDescent="0.45">
      <c r="A9" s="5" t="s">
        <v>34</v>
      </c>
      <c r="C9" s="6" t="s">
        <v>138</v>
      </c>
      <c r="E9" s="6" t="s">
        <v>38</v>
      </c>
      <c r="G9" s="6" t="s">
        <v>39</v>
      </c>
      <c r="I9" s="7">
        <v>984528244</v>
      </c>
      <c r="K9" s="19">
        <v>0</v>
      </c>
      <c r="M9" s="7">
        <v>984528244</v>
      </c>
      <c r="O9" s="7">
        <v>1179838079</v>
      </c>
      <c r="Q9" s="19">
        <v>0</v>
      </c>
      <c r="S9" s="7">
        <v>1179838079</v>
      </c>
    </row>
    <row r="10" spans="1:19" ht="35.25" customHeight="1" x14ac:dyDescent="0.45">
      <c r="A10" s="5" t="s">
        <v>40</v>
      </c>
      <c r="C10" s="6" t="s">
        <v>43</v>
      </c>
      <c r="E10" s="6" t="s">
        <v>43</v>
      </c>
      <c r="G10" s="6" t="s">
        <v>39</v>
      </c>
      <c r="I10" s="7">
        <v>51421624</v>
      </c>
      <c r="K10" s="19">
        <v>0</v>
      </c>
      <c r="M10" s="7">
        <v>51421624</v>
      </c>
      <c r="O10" s="7">
        <v>561943707</v>
      </c>
      <c r="Q10" s="19">
        <v>0</v>
      </c>
      <c r="S10" s="7">
        <v>561943707</v>
      </c>
    </row>
    <row r="11" spans="1:19" ht="35.25" customHeight="1" x14ac:dyDescent="0.45">
      <c r="A11" s="5" t="s">
        <v>44</v>
      </c>
      <c r="C11" s="6" t="s">
        <v>139</v>
      </c>
      <c r="E11" s="6" t="s">
        <v>46</v>
      </c>
      <c r="G11" s="6" t="s">
        <v>39</v>
      </c>
      <c r="I11" s="7">
        <v>338056299</v>
      </c>
      <c r="K11" s="19">
        <v>0</v>
      </c>
      <c r="M11" s="7">
        <v>338056299</v>
      </c>
      <c r="O11" s="7">
        <v>3326017110</v>
      </c>
      <c r="Q11" s="19">
        <v>0</v>
      </c>
      <c r="S11" s="7">
        <v>3326017110</v>
      </c>
    </row>
    <row r="12" spans="1:19" ht="35.25" customHeight="1" x14ac:dyDescent="0.45">
      <c r="A12" s="5" t="s">
        <v>47</v>
      </c>
      <c r="C12" s="6" t="s">
        <v>140</v>
      </c>
      <c r="E12" s="6" t="s">
        <v>49</v>
      </c>
      <c r="G12" s="6" t="s">
        <v>39</v>
      </c>
      <c r="I12" s="7">
        <v>27045864</v>
      </c>
      <c r="K12" s="19">
        <v>0</v>
      </c>
      <c r="M12" s="7">
        <v>27045864</v>
      </c>
      <c r="O12" s="7">
        <v>280423725</v>
      </c>
      <c r="Q12" s="19">
        <v>0</v>
      </c>
      <c r="S12" s="7">
        <v>280423725</v>
      </c>
    </row>
    <row r="13" spans="1:19" ht="35.25" customHeight="1" x14ac:dyDescent="0.45">
      <c r="A13" s="5" t="s">
        <v>141</v>
      </c>
      <c r="C13" s="6" t="s">
        <v>142</v>
      </c>
      <c r="E13" s="6" t="s">
        <v>143</v>
      </c>
      <c r="G13" s="6" t="s">
        <v>91</v>
      </c>
      <c r="I13" s="7">
        <v>8730</v>
      </c>
      <c r="K13" s="19">
        <v>0</v>
      </c>
      <c r="M13" s="7">
        <v>8730</v>
      </c>
      <c r="O13" s="7">
        <v>70870</v>
      </c>
      <c r="Q13" s="19">
        <v>0</v>
      </c>
      <c r="S13" s="7">
        <v>70870</v>
      </c>
    </row>
    <row r="14" spans="1:19" ht="35.25" customHeight="1" x14ac:dyDescent="0.45">
      <c r="A14" s="5" t="s">
        <v>144</v>
      </c>
      <c r="C14" s="6" t="s">
        <v>142</v>
      </c>
      <c r="E14" s="6" t="s">
        <v>143</v>
      </c>
      <c r="G14" s="6" t="s">
        <v>91</v>
      </c>
      <c r="I14" s="7">
        <v>37967</v>
      </c>
      <c r="K14" s="19">
        <v>0</v>
      </c>
      <c r="M14" s="7">
        <v>37967</v>
      </c>
      <c r="O14" s="7">
        <v>246705437</v>
      </c>
      <c r="Q14" s="19">
        <v>0</v>
      </c>
      <c r="S14" s="7">
        <v>246705437</v>
      </c>
    </row>
    <row r="15" spans="1:19" ht="35.25" customHeight="1" x14ac:dyDescent="0.45">
      <c r="A15" s="5" t="s">
        <v>145</v>
      </c>
      <c r="C15" s="6" t="s">
        <v>142</v>
      </c>
      <c r="E15" s="6" t="s">
        <v>143</v>
      </c>
      <c r="G15" s="6" t="s">
        <v>91</v>
      </c>
      <c r="I15" s="7">
        <v>5184</v>
      </c>
      <c r="K15" s="19">
        <v>0</v>
      </c>
      <c r="M15" s="7">
        <v>5184</v>
      </c>
      <c r="O15" s="7">
        <v>41161</v>
      </c>
      <c r="Q15" s="19">
        <v>0</v>
      </c>
      <c r="S15" s="7">
        <v>41161</v>
      </c>
    </row>
    <row r="16" spans="1:19" ht="35.25" customHeight="1" x14ac:dyDescent="0.45">
      <c r="A16" s="5" t="s">
        <v>146</v>
      </c>
      <c r="C16" s="6" t="s">
        <v>142</v>
      </c>
      <c r="E16" s="6" t="s">
        <v>143</v>
      </c>
      <c r="G16" s="6" t="s">
        <v>91</v>
      </c>
      <c r="I16" s="7">
        <v>2226239</v>
      </c>
      <c r="K16" s="19">
        <v>0</v>
      </c>
      <c r="M16" s="7">
        <v>2226239</v>
      </c>
      <c r="O16" s="7">
        <v>27204264</v>
      </c>
      <c r="Q16" s="19">
        <v>0</v>
      </c>
      <c r="S16" s="7">
        <v>27204264</v>
      </c>
    </row>
    <row r="17" spans="1:19" ht="35.25" customHeight="1" x14ac:dyDescent="0.45">
      <c r="A17" s="5" t="s">
        <v>147</v>
      </c>
      <c r="C17" s="6" t="s">
        <v>142</v>
      </c>
      <c r="E17" s="6" t="s">
        <v>143</v>
      </c>
      <c r="G17" s="6" t="s">
        <v>91</v>
      </c>
      <c r="I17" s="7">
        <v>109903632</v>
      </c>
      <c r="K17" s="19">
        <v>0</v>
      </c>
      <c r="M17" s="7">
        <v>109903632</v>
      </c>
      <c r="O17" s="7">
        <v>179316947</v>
      </c>
      <c r="Q17" s="19">
        <v>0</v>
      </c>
      <c r="S17" s="7">
        <v>179316947</v>
      </c>
    </row>
    <row r="18" spans="1:19" ht="35.25" customHeight="1" x14ac:dyDescent="0.45">
      <c r="A18" s="5" t="s">
        <v>50</v>
      </c>
      <c r="C18" s="6" t="s">
        <v>148</v>
      </c>
      <c r="E18" s="6" t="s">
        <v>52</v>
      </c>
      <c r="G18" s="6" t="s">
        <v>53</v>
      </c>
      <c r="I18" s="7">
        <v>255961476</v>
      </c>
      <c r="K18" s="19">
        <v>0</v>
      </c>
      <c r="M18" s="7">
        <v>255961476</v>
      </c>
      <c r="O18" s="7">
        <v>2533071489</v>
      </c>
      <c r="Q18" s="19">
        <v>0</v>
      </c>
      <c r="S18" s="7">
        <v>2533071489</v>
      </c>
    </row>
    <row r="19" spans="1:19" ht="35.25" customHeight="1" x14ac:dyDescent="0.45">
      <c r="A19" s="5" t="s">
        <v>54</v>
      </c>
      <c r="C19" s="6" t="s">
        <v>149</v>
      </c>
      <c r="E19" s="6" t="s">
        <v>57</v>
      </c>
      <c r="G19" s="6" t="s">
        <v>53</v>
      </c>
      <c r="I19" s="7">
        <v>40285121</v>
      </c>
      <c r="K19" s="19">
        <v>0</v>
      </c>
      <c r="M19" s="7">
        <v>40285121</v>
      </c>
      <c r="O19" s="7">
        <v>421708099</v>
      </c>
      <c r="Q19" s="19">
        <v>0</v>
      </c>
      <c r="S19" s="7">
        <v>421708099</v>
      </c>
    </row>
    <row r="20" spans="1:19" ht="35.25" customHeight="1" x14ac:dyDescent="0.45">
      <c r="A20" s="5" t="s">
        <v>58</v>
      </c>
      <c r="C20" s="6" t="s">
        <v>150</v>
      </c>
      <c r="E20" s="6" t="s">
        <v>60</v>
      </c>
      <c r="G20" s="6" t="s">
        <v>53</v>
      </c>
      <c r="I20" s="7">
        <v>272673973</v>
      </c>
      <c r="K20" s="19">
        <v>0</v>
      </c>
      <c r="M20" s="7">
        <v>272673973</v>
      </c>
      <c r="O20" s="7">
        <v>2900742220</v>
      </c>
      <c r="Q20" s="19">
        <v>0</v>
      </c>
      <c r="S20" s="7">
        <v>2900742220</v>
      </c>
    </row>
    <row r="21" spans="1:19" ht="35.25" customHeight="1" x14ac:dyDescent="0.45">
      <c r="A21" s="5" t="s">
        <v>61</v>
      </c>
      <c r="C21" s="6" t="s">
        <v>151</v>
      </c>
      <c r="E21" s="6" t="s">
        <v>63</v>
      </c>
      <c r="G21" s="6" t="s">
        <v>64</v>
      </c>
      <c r="I21" s="7">
        <v>337600347</v>
      </c>
      <c r="K21" s="19">
        <v>0</v>
      </c>
      <c r="M21" s="7">
        <v>337600347</v>
      </c>
      <c r="O21" s="7">
        <v>3351907122</v>
      </c>
      <c r="Q21" s="19">
        <v>0</v>
      </c>
      <c r="S21" s="7">
        <v>3351907122</v>
      </c>
    </row>
    <row r="22" spans="1:19" ht="35.25" customHeight="1" x14ac:dyDescent="0.45">
      <c r="A22" s="5" t="s">
        <v>65</v>
      </c>
      <c r="C22" s="6" t="s">
        <v>67</v>
      </c>
      <c r="E22" s="6" t="s">
        <v>67</v>
      </c>
      <c r="G22" s="6" t="s">
        <v>68</v>
      </c>
      <c r="I22" s="7">
        <v>3320742</v>
      </c>
      <c r="K22" s="19">
        <v>0</v>
      </c>
      <c r="M22" s="7">
        <v>3320742</v>
      </c>
      <c r="O22" s="7">
        <v>14268442</v>
      </c>
      <c r="Q22" s="19">
        <v>0</v>
      </c>
      <c r="S22" s="7">
        <v>14268442</v>
      </c>
    </row>
    <row r="23" spans="1:19" ht="35.25" customHeight="1" x14ac:dyDescent="0.45">
      <c r="A23" s="5" t="s">
        <v>152</v>
      </c>
      <c r="C23" s="6" t="s">
        <v>142</v>
      </c>
      <c r="E23" s="6" t="s">
        <v>149</v>
      </c>
      <c r="G23" s="6" t="s">
        <v>153</v>
      </c>
      <c r="I23" s="19">
        <v>0</v>
      </c>
      <c r="K23" s="19">
        <v>0</v>
      </c>
      <c r="M23" s="19">
        <v>0</v>
      </c>
      <c r="N23" s="6"/>
      <c r="O23" s="7">
        <v>10959903799</v>
      </c>
      <c r="Q23" s="21">
        <v>-449135</v>
      </c>
      <c r="S23" s="7">
        <v>10959454664</v>
      </c>
    </row>
    <row r="24" spans="1:19" ht="35.25" customHeight="1" x14ac:dyDescent="0.45">
      <c r="A24" s="5" t="s">
        <v>154</v>
      </c>
      <c r="C24" s="6" t="s">
        <v>142</v>
      </c>
      <c r="E24" s="6" t="s">
        <v>149</v>
      </c>
      <c r="G24" s="6" t="s">
        <v>153</v>
      </c>
      <c r="I24" s="19">
        <v>0</v>
      </c>
      <c r="K24" s="19">
        <v>0</v>
      </c>
      <c r="M24" s="19">
        <v>0</v>
      </c>
      <c r="N24" s="6"/>
      <c r="O24" s="7">
        <v>3024657534</v>
      </c>
      <c r="Q24" s="21">
        <v>-179654</v>
      </c>
      <c r="S24" s="7">
        <v>3024477880</v>
      </c>
    </row>
    <row r="25" spans="1:19" ht="35.25" customHeight="1" x14ac:dyDescent="0.45">
      <c r="A25" s="5" t="s">
        <v>155</v>
      </c>
      <c r="C25" s="6" t="s">
        <v>142</v>
      </c>
      <c r="E25" s="6" t="s">
        <v>149</v>
      </c>
      <c r="G25" s="6" t="s">
        <v>153</v>
      </c>
      <c r="I25" s="19">
        <v>0</v>
      </c>
      <c r="K25" s="19">
        <v>0</v>
      </c>
      <c r="M25" s="19">
        <v>0</v>
      </c>
      <c r="N25" s="6"/>
      <c r="O25" s="7">
        <v>2958904109</v>
      </c>
      <c r="Q25" s="21">
        <v>-179654</v>
      </c>
      <c r="S25" s="7">
        <v>2958724455</v>
      </c>
    </row>
    <row r="26" spans="1:19" ht="35.25" customHeight="1" x14ac:dyDescent="0.45">
      <c r="A26" s="5" t="s">
        <v>156</v>
      </c>
      <c r="C26" s="6" t="s">
        <v>142</v>
      </c>
      <c r="E26" s="6" t="s">
        <v>149</v>
      </c>
      <c r="G26" s="6" t="s">
        <v>153</v>
      </c>
      <c r="I26" s="19">
        <v>0</v>
      </c>
      <c r="K26" s="19">
        <v>0</v>
      </c>
      <c r="M26" s="19">
        <v>0</v>
      </c>
      <c r="N26" s="6"/>
      <c r="O26" s="7">
        <v>1183561644</v>
      </c>
      <c r="Q26" s="21">
        <v>-71862</v>
      </c>
      <c r="S26" s="7">
        <v>1183489782</v>
      </c>
    </row>
    <row r="27" spans="1:19" ht="35.25" customHeight="1" x14ac:dyDescent="0.45">
      <c r="A27" s="5" t="s">
        <v>157</v>
      </c>
      <c r="C27" s="6" t="s">
        <v>143</v>
      </c>
      <c r="E27" s="6" t="s">
        <v>158</v>
      </c>
      <c r="G27" s="6" t="s">
        <v>159</v>
      </c>
      <c r="I27" s="19">
        <v>0</v>
      </c>
      <c r="K27" s="19">
        <v>0</v>
      </c>
      <c r="M27" s="19">
        <v>0</v>
      </c>
      <c r="N27" s="6"/>
      <c r="O27" s="7">
        <v>11047860342</v>
      </c>
      <c r="Q27" s="19">
        <v>0</v>
      </c>
      <c r="S27" s="7">
        <v>11047860342</v>
      </c>
    </row>
    <row r="28" spans="1:19" ht="35.25" customHeight="1" x14ac:dyDescent="0.45">
      <c r="A28" s="5" t="s">
        <v>160</v>
      </c>
      <c r="C28" s="6" t="s">
        <v>143</v>
      </c>
      <c r="E28" s="6" t="s">
        <v>161</v>
      </c>
      <c r="G28" s="6" t="s">
        <v>159</v>
      </c>
      <c r="I28" s="19">
        <v>0</v>
      </c>
      <c r="K28" s="19">
        <v>0</v>
      </c>
      <c r="M28" s="19">
        <v>0</v>
      </c>
      <c r="N28" s="6"/>
      <c r="O28" s="7">
        <v>533144153</v>
      </c>
      <c r="Q28" s="19">
        <v>0</v>
      </c>
      <c r="S28" s="7">
        <v>533144153</v>
      </c>
    </row>
    <row r="29" spans="1:19" ht="35.25" customHeight="1" x14ac:dyDescent="0.45">
      <c r="A29" s="3" t="s">
        <v>18</v>
      </c>
      <c r="I29" s="3">
        <f>SUM(I9:$I$28)</f>
        <v>2423075442</v>
      </c>
      <c r="K29" s="17">
        <f>SUM(K9:$K$28)</f>
        <v>0</v>
      </c>
      <c r="M29" s="3">
        <f>SUM(M9:$M$28)</f>
        <v>2423075442</v>
      </c>
      <c r="O29" s="3">
        <f>SUM(O9:$O$28)</f>
        <v>44731290253</v>
      </c>
      <c r="Q29" s="22">
        <f>SUM(Q9:$Q$28)</f>
        <v>-880305</v>
      </c>
      <c r="S29" s="3">
        <f>SUM(S9:$S$28)</f>
        <v>44730409948</v>
      </c>
    </row>
    <row r="30" spans="1:19" x14ac:dyDescent="0.45">
      <c r="I30" s="4"/>
      <c r="K30" s="4"/>
      <c r="M30" s="4"/>
      <c r="O30" s="4"/>
      <c r="Q30" s="4"/>
      <c r="S30" s="4"/>
    </row>
  </sheetData>
  <sheetProtection algorithmName="SHA-512" hashValue="aDSJm35EEomhohgujYT7B6NJGD44JxRLORngrf6tqrnE/u953jAAWA0WuKNN1OgdEk+kigAt/UMEGsNewanzvQ==" saltValue="2O8YbDTtqGVFCBIqmGXCfg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rightToLeft="1" view="pageBreakPreview" zoomScale="60" zoomScaleNormal="100" workbookViewId="0">
      <selection activeCell="B13" sqref="B13"/>
    </sheetView>
  </sheetViews>
  <sheetFormatPr defaultRowHeight="18.75" x14ac:dyDescent="0.45"/>
  <cols>
    <col min="1" max="1" width="33.42578125" style="14" customWidth="1"/>
    <col min="2" max="2" width="1.42578125" style="14" customWidth="1"/>
    <col min="3" max="3" width="12.7109375" style="14" customWidth="1"/>
    <col min="4" max="4" width="1.42578125" style="14" customWidth="1"/>
    <col min="5" max="5" width="26.140625" style="14" bestFit="1" customWidth="1"/>
    <col min="6" max="6" width="1.42578125" style="14" customWidth="1"/>
    <col min="7" max="7" width="18.28515625" style="14" bestFit="1" customWidth="1"/>
    <col min="8" max="8" width="1.42578125" style="14" customWidth="1"/>
    <col min="9" max="9" width="16.140625" style="14" bestFit="1" customWidth="1"/>
    <col min="10" max="10" width="1.42578125" style="14" customWidth="1"/>
    <col min="11" max="11" width="16.140625" style="14" bestFit="1" customWidth="1"/>
    <col min="12" max="12" width="1.42578125" style="14" customWidth="1"/>
    <col min="13" max="13" width="26.140625" style="14" bestFit="1" customWidth="1"/>
    <col min="14" max="14" width="1.42578125" style="14" customWidth="1"/>
    <col min="15" max="15" width="21.5703125" style="14" bestFit="1" customWidth="1"/>
    <col min="16" max="16" width="1.42578125" style="14" customWidth="1"/>
    <col min="17" max="17" width="25.28515625" style="14" customWidth="1"/>
    <col min="18" max="16384" width="9.140625" style="14"/>
  </cols>
  <sheetData>
    <row r="1" spans="1:17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45">
      <c r="A2" s="28" t="s">
        <v>110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21" x14ac:dyDescent="0.45">
      <c r="A5" s="35" t="s">
        <v>162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7" spans="1:17" ht="21" x14ac:dyDescent="0.45">
      <c r="C7" s="30" t="s">
        <v>126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42" x14ac:dyDescent="0.45">
      <c r="A8" s="10" t="s">
        <v>112</v>
      </c>
      <c r="C8" s="2" t="s">
        <v>9</v>
      </c>
      <c r="E8" s="2" t="s">
        <v>11</v>
      </c>
      <c r="G8" s="2" t="s">
        <v>163</v>
      </c>
      <c r="I8" s="2" t="s">
        <v>164</v>
      </c>
      <c r="K8" s="2" t="s">
        <v>9</v>
      </c>
      <c r="M8" s="2" t="s">
        <v>11</v>
      </c>
      <c r="O8" s="2" t="s">
        <v>163</v>
      </c>
      <c r="Q8" s="2" t="s">
        <v>164</v>
      </c>
    </row>
    <row r="9" spans="1:17" ht="39.75" customHeight="1" x14ac:dyDescent="0.45">
      <c r="A9" s="5" t="s">
        <v>34</v>
      </c>
      <c r="C9" s="7">
        <v>150000</v>
      </c>
      <c r="E9" s="7">
        <v>149891250000</v>
      </c>
      <c r="G9" s="7">
        <v>149960000000</v>
      </c>
      <c r="I9" s="7">
        <v>-68750000</v>
      </c>
      <c r="K9" s="21">
        <v>150000</v>
      </c>
      <c r="L9" s="23"/>
      <c r="M9" s="21">
        <v>149891250000</v>
      </c>
      <c r="N9" s="23"/>
      <c r="O9" s="21">
        <v>149960000000</v>
      </c>
      <c r="P9" s="23"/>
      <c r="Q9" s="21">
        <v>-68750000</v>
      </c>
    </row>
    <row r="10" spans="1:17" ht="39.75" customHeight="1" x14ac:dyDescent="0.45">
      <c r="A10" s="5" t="s">
        <v>165</v>
      </c>
      <c r="C10" s="26">
        <v>0</v>
      </c>
      <c r="E10" s="26">
        <v>0</v>
      </c>
      <c r="G10" s="26">
        <v>0</v>
      </c>
      <c r="I10" s="26">
        <v>0</v>
      </c>
      <c r="J10" s="6"/>
      <c r="K10" s="21">
        <v>5220</v>
      </c>
      <c r="L10" s="23"/>
      <c r="M10" s="21">
        <v>5220000000</v>
      </c>
      <c r="N10" s="23"/>
      <c r="O10" s="21">
        <v>3861273019</v>
      </c>
      <c r="P10" s="23"/>
      <c r="Q10" s="21">
        <v>1358726981</v>
      </c>
    </row>
    <row r="11" spans="1:17" ht="39.75" customHeight="1" x14ac:dyDescent="0.45">
      <c r="A11" s="5" t="s">
        <v>40</v>
      </c>
      <c r="C11" s="26">
        <v>0</v>
      </c>
      <c r="E11" s="26">
        <v>0</v>
      </c>
      <c r="G11" s="26">
        <v>0</v>
      </c>
      <c r="I11" s="26">
        <v>0</v>
      </c>
      <c r="J11" s="6"/>
      <c r="K11" s="21">
        <v>2100</v>
      </c>
      <c r="L11" s="23"/>
      <c r="M11" s="21">
        <v>2057507226</v>
      </c>
      <c r="N11" s="23"/>
      <c r="O11" s="21">
        <v>2222254037</v>
      </c>
      <c r="P11" s="23"/>
      <c r="Q11" s="21">
        <v>-164746811</v>
      </c>
    </row>
    <row r="12" spans="1:17" ht="39.75" customHeight="1" x14ac:dyDescent="0.45">
      <c r="A12" s="5" t="s">
        <v>157</v>
      </c>
      <c r="C12" s="26">
        <v>0</v>
      </c>
      <c r="E12" s="26">
        <v>0</v>
      </c>
      <c r="G12" s="26">
        <v>0</v>
      </c>
      <c r="I12" s="26">
        <v>0</v>
      </c>
      <c r="J12" s="6"/>
      <c r="K12" s="21">
        <v>500000</v>
      </c>
      <c r="L12" s="23"/>
      <c r="M12" s="21">
        <v>499851250000</v>
      </c>
      <c r="N12" s="23"/>
      <c r="O12" s="21">
        <v>499931250000</v>
      </c>
      <c r="P12" s="23"/>
      <c r="Q12" s="21">
        <v>-80000000</v>
      </c>
    </row>
    <row r="13" spans="1:17" ht="39.75" customHeight="1" x14ac:dyDescent="0.45">
      <c r="A13" s="5" t="s">
        <v>160</v>
      </c>
      <c r="C13" s="26">
        <v>0</v>
      </c>
      <c r="E13" s="26">
        <v>0</v>
      </c>
      <c r="G13" s="26">
        <v>0</v>
      </c>
      <c r="I13" s="26">
        <v>0</v>
      </c>
      <c r="J13" s="6"/>
      <c r="K13" s="21">
        <v>4800</v>
      </c>
      <c r="L13" s="23"/>
      <c r="M13" s="21">
        <v>4800000000</v>
      </c>
      <c r="N13" s="23"/>
      <c r="O13" s="21">
        <v>4815706080</v>
      </c>
      <c r="P13" s="23"/>
      <c r="Q13" s="21">
        <v>-15706080</v>
      </c>
    </row>
    <row r="14" spans="1:17" ht="39.75" customHeight="1" x14ac:dyDescent="0.45">
      <c r="A14" s="5" t="s">
        <v>58</v>
      </c>
      <c r="C14" s="26">
        <v>0</v>
      </c>
      <c r="E14" s="26">
        <v>0</v>
      </c>
      <c r="G14" s="26">
        <v>0</v>
      </c>
      <c r="I14" s="26">
        <v>0</v>
      </c>
      <c r="J14" s="6"/>
      <c r="K14" s="21">
        <v>500</v>
      </c>
      <c r="L14" s="23"/>
      <c r="M14" s="21">
        <v>489644750</v>
      </c>
      <c r="N14" s="23"/>
      <c r="O14" s="21">
        <v>488639971</v>
      </c>
      <c r="P14" s="23"/>
      <c r="Q14" s="21">
        <v>1004779</v>
      </c>
    </row>
    <row r="15" spans="1:17" ht="39.75" customHeight="1" x14ac:dyDescent="0.45">
      <c r="A15" s="5" t="s">
        <v>17</v>
      </c>
      <c r="C15" s="7">
        <v>5000000</v>
      </c>
      <c r="E15" s="7">
        <v>34473780000</v>
      </c>
      <c r="G15" s="7">
        <v>33300085299</v>
      </c>
      <c r="I15" s="7">
        <v>1173694701</v>
      </c>
      <c r="K15" s="21">
        <v>1169584312</v>
      </c>
      <c r="L15" s="23"/>
      <c r="M15" s="21">
        <v>15691758654903</v>
      </c>
      <c r="N15" s="23"/>
      <c r="O15" s="21">
        <v>15581248101432</v>
      </c>
      <c r="P15" s="23"/>
      <c r="Q15" s="21">
        <v>110510553471</v>
      </c>
    </row>
    <row r="16" spans="1:17" ht="39.75" customHeight="1" x14ac:dyDescent="0.45">
      <c r="A16" s="5" t="s">
        <v>61</v>
      </c>
      <c r="C16" s="26">
        <v>0</v>
      </c>
      <c r="E16" s="26">
        <v>0</v>
      </c>
      <c r="G16" s="26">
        <v>0</v>
      </c>
      <c r="I16" s="26">
        <v>0</v>
      </c>
      <c r="J16" s="6"/>
      <c r="K16" s="21">
        <v>1000</v>
      </c>
      <c r="L16" s="23"/>
      <c r="M16" s="21">
        <v>684503375</v>
      </c>
      <c r="N16" s="23"/>
      <c r="O16" s="21">
        <v>659024875</v>
      </c>
      <c r="P16" s="23"/>
      <c r="Q16" s="21">
        <v>25478500</v>
      </c>
    </row>
    <row r="17" spans="1:17" ht="39.75" customHeight="1" x14ac:dyDescent="0.45">
      <c r="A17" s="3" t="s">
        <v>18</v>
      </c>
      <c r="C17" s="3">
        <f>SUM(C9:$C$16)</f>
        <v>5150000</v>
      </c>
      <c r="E17" s="3">
        <f>SUM(E9:$E$16)</f>
        <v>184365030000</v>
      </c>
      <c r="G17" s="3">
        <f>SUM(G9:$G$16)</f>
        <v>183260085299</v>
      </c>
      <c r="I17" s="3">
        <f>SUM(I9:$I$16)</f>
        <v>1104944701</v>
      </c>
      <c r="K17" s="22">
        <f>SUM(K9:$K$16)</f>
        <v>1170247932</v>
      </c>
      <c r="L17" s="23"/>
      <c r="M17" s="22">
        <f>SUM(M9:$M$16)</f>
        <v>16354752810254</v>
      </c>
      <c r="N17" s="23"/>
      <c r="O17" s="22">
        <f>SUM(O9:$O$16)</f>
        <v>16243186249414</v>
      </c>
      <c r="P17" s="23"/>
      <c r="Q17" s="22">
        <f>SUM(Q9:$Q$16)</f>
        <v>111566560840</v>
      </c>
    </row>
    <row r="18" spans="1:17" x14ac:dyDescent="0.45">
      <c r="C18" s="4"/>
      <c r="E18" s="4"/>
      <c r="G18" s="4"/>
      <c r="I18" s="4"/>
      <c r="K18" s="24"/>
      <c r="L18" s="23"/>
      <c r="M18" s="24"/>
      <c r="N18" s="23"/>
      <c r="O18" s="24"/>
      <c r="P18" s="23"/>
      <c r="Q18" s="24"/>
    </row>
    <row r="20" spans="1:17" x14ac:dyDescent="0.45">
      <c r="A20" s="36" t="s">
        <v>166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</sheetData>
  <sheetProtection algorithmName="SHA-512" hashValue="otoVmIQiBs106VFpjJzmYn6A5srFCXP66ELpWAUCxkyniG2pcHx5sSrXtCWYK2ee9zVE+nubKImfsPA/um5Gtw==" saltValue="r76smBu9ozkUKWWl/yuAMw==" spinCount="100000" sheet="1" objects="1" scenarios="1" selectLockedCells="1" selectUnlockedCells="1"/>
  <mergeCells count="7">
    <mergeCell ref="A20:Q20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zoomScale="60" zoomScaleNormal="100" workbookViewId="0">
      <selection activeCell="G34" sqref="G34"/>
    </sheetView>
  </sheetViews>
  <sheetFormatPr defaultRowHeight="18.75" x14ac:dyDescent="0.45"/>
  <cols>
    <col min="1" max="1" width="21.28515625" style="14" customWidth="1"/>
    <col min="2" max="2" width="1.42578125" style="14" customWidth="1"/>
    <col min="3" max="3" width="13.7109375" style="14" bestFit="1" customWidth="1"/>
    <col min="4" max="4" width="1.42578125" style="14" customWidth="1"/>
    <col min="5" max="5" width="26.140625" style="14" bestFit="1" customWidth="1"/>
    <col min="6" max="6" width="1.42578125" style="14" customWidth="1"/>
    <col min="7" max="7" width="19.85546875" style="14" bestFit="1" customWidth="1"/>
    <col min="8" max="8" width="1.42578125" style="14" customWidth="1"/>
    <col min="9" max="9" width="20.140625" style="14" bestFit="1" customWidth="1"/>
    <col min="10" max="10" width="1.42578125" style="14" customWidth="1"/>
    <col min="11" max="11" width="13.7109375" style="14" bestFit="1" customWidth="1"/>
    <col min="12" max="12" width="1.42578125" style="14" customWidth="1"/>
    <col min="13" max="13" width="26.140625" style="14" bestFit="1" customWidth="1"/>
    <col min="14" max="14" width="1.42578125" style="14" customWidth="1"/>
    <col min="15" max="15" width="19.7109375" style="14" bestFit="1" customWidth="1"/>
    <col min="16" max="16" width="1.42578125" style="14" customWidth="1"/>
    <col min="17" max="17" width="29" style="14" bestFit="1" customWidth="1"/>
    <col min="18" max="16384" width="9.140625" style="14"/>
  </cols>
  <sheetData>
    <row r="1" spans="1:17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45">
      <c r="A2" s="28" t="s">
        <v>110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21" x14ac:dyDescent="0.45">
      <c r="A5" s="35" t="s">
        <v>167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7" spans="1:17" ht="21" x14ac:dyDescent="0.45">
      <c r="C7" s="30" t="s">
        <v>126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42" x14ac:dyDescent="0.45">
      <c r="A8" s="10" t="s">
        <v>112</v>
      </c>
      <c r="C8" s="2" t="s">
        <v>9</v>
      </c>
      <c r="E8" s="2" t="s">
        <v>11</v>
      </c>
      <c r="G8" s="2" t="s">
        <v>163</v>
      </c>
      <c r="I8" s="2" t="s">
        <v>168</v>
      </c>
      <c r="K8" s="2" t="s">
        <v>9</v>
      </c>
      <c r="M8" s="2" t="s">
        <v>11</v>
      </c>
      <c r="O8" s="2" t="s">
        <v>163</v>
      </c>
      <c r="Q8" s="2" t="s">
        <v>168</v>
      </c>
    </row>
    <row r="9" spans="1:17" ht="37.5" x14ac:dyDescent="0.45">
      <c r="A9" s="5" t="s">
        <v>34</v>
      </c>
      <c r="C9" s="19">
        <v>0</v>
      </c>
      <c r="E9" s="19">
        <v>0</v>
      </c>
      <c r="F9" s="23"/>
      <c r="G9" s="21">
        <v>-177500000</v>
      </c>
      <c r="H9" s="23"/>
      <c r="I9" s="21">
        <v>177500000</v>
      </c>
      <c r="K9" s="26">
        <v>0</v>
      </c>
      <c r="L9" s="25"/>
      <c r="M9" s="26">
        <v>0</v>
      </c>
      <c r="N9" s="27"/>
      <c r="O9" s="26">
        <v>0</v>
      </c>
      <c r="P9" s="27"/>
      <c r="Q9" s="26">
        <v>0</v>
      </c>
    </row>
    <row r="10" spans="1:17" ht="37.5" x14ac:dyDescent="0.45">
      <c r="A10" s="5" t="s">
        <v>40</v>
      </c>
      <c r="C10" s="7">
        <v>4000</v>
      </c>
      <c r="E10" s="21">
        <v>3997100000</v>
      </c>
      <c r="F10" s="23"/>
      <c r="G10" s="21">
        <v>3997100000</v>
      </c>
      <c r="H10" s="23"/>
      <c r="I10" s="19">
        <v>0</v>
      </c>
      <c r="K10" s="7">
        <v>4000</v>
      </c>
      <c r="L10" s="25"/>
      <c r="M10" s="21">
        <v>3997100000</v>
      </c>
      <c r="N10" s="27"/>
      <c r="O10" s="21">
        <v>3518287194</v>
      </c>
      <c r="P10" s="27"/>
      <c r="Q10" s="21">
        <v>478812806</v>
      </c>
    </row>
    <row r="11" spans="1:17" ht="37.5" x14ac:dyDescent="0.45">
      <c r="A11" s="5" t="s">
        <v>44</v>
      </c>
      <c r="C11" s="7">
        <v>24920</v>
      </c>
      <c r="E11" s="21">
        <v>25399971660</v>
      </c>
      <c r="F11" s="23"/>
      <c r="G11" s="21">
        <v>24901933000</v>
      </c>
      <c r="H11" s="23"/>
      <c r="I11" s="21">
        <v>498038660</v>
      </c>
      <c r="K11" s="7">
        <v>24920</v>
      </c>
      <c r="M11" s="21">
        <v>25399971660</v>
      </c>
      <c r="N11" s="23"/>
      <c r="O11" s="21">
        <v>22719303474</v>
      </c>
      <c r="P11" s="23"/>
      <c r="Q11" s="21">
        <v>2680668186</v>
      </c>
    </row>
    <row r="12" spans="1:17" ht="37.5" x14ac:dyDescent="0.45">
      <c r="A12" s="5" t="s">
        <v>47</v>
      </c>
      <c r="C12" s="7">
        <v>2100</v>
      </c>
      <c r="E12" s="21">
        <v>2098477500</v>
      </c>
      <c r="F12" s="23"/>
      <c r="G12" s="21">
        <v>2098477500</v>
      </c>
      <c r="H12" s="23"/>
      <c r="I12" s="19">
        <v>0</v>
      </c>
      <c r="K12" s="7">
        <v>2100</v>
      </c>
      <c r="M12" s="21">
        <v>2098477500</v>
      </c>
      <c r="N12" s="23"/>
      <c r="O12" s="21">
        <v>2140447050</v>
      </c>
      <c r="P12" s="23"/>
      <c r="Q12" s="21">
        <v>-41969550</v>
      </c>
    </row>
    <row r="13" spans="1:17" ht="37.5" x14ac:dyDescent="0.45">
      <c r="A13" s="5" t="s">
        <v>50</v>
      </c>
      <c r="C13" s="7">
        <v>17000</v>
      </c>
      <c r="E13" s="21">
        <v>10617296875</v>
      </c>
      <c r="F13" s="23"/>
      <c r="G13" s="21">
        <v>10617296875</v>
      </c>
      <c r="H13" s="23"/>
      <c r="I13" s="19">
        <v>0</v>
      </c>
      <c r="K13" s="7">
        <v>17000</v>
      </c>
      <c r="M13" s="21">
        <v>10617296875</v>
      </c>
      <c r="N13" s="23"/>
      <c r="O13" s="21">
        <v>10617296875</v>
      </c>
      <c r="P13" s="23"/>
      <c r="Q13" s="19">
        <v>0</v>
      </c>
    </row>
    <row r="14" spans="1:17" ht="37.5" x14ac:dyDescent="0.45">
      <c r="A14" s="5" t="s">
        <v>54</v>
      </c>
      <c r="C14" s="7">
        <v>2810</v>
      </c>
      <c r="E14" s="21">
        <v>2690028314</v>
      </c>
      <c r="F14" s="23"/>
      <c r="G14" s="21">
        <v>2690028314</v>
      </c>
      <c r="H14" s="23"/>
      <c r="I14" s="19">
        <v>0</v>
      </c>
      <c r="K14" s="7">
        <v>2810</v>
      </c>
      <c r="M14" s="21">
        <v>2690028314</v>
      </c>
      <c r="N14" s="23"/>
      <c r="O14" s="21">
        <v>2695644240</v>
      </c>
      <c r="P14" s="23"/>
      <c r="Q14" s="21">
        <v>-5615926</v>
      </c>
    </row>
    <row r="15" spans="1:17" ht="37.5" x14ac:dyDescent="0.45">
      <c r="A15" s="5" t="s">
        <v>58</v>
      </c>
      <c r="C15" s="7">
        <v>19000</v>
      </c>
      <c r="E15" s="21">
        <v>18929266325</v>
      </c>
      <c r="F15" s="23"/>
      <c r="G15" s="21">
        <v>18929266325</v>
      </c>
      <c r="H15" s="23"/>
      <c r="I15" s="19">
        <v>0</v>
      </c>
      <c r="K15" s="7">
        <v>19000</v>
      </c>
      <c r="M15" s="21">
        <v>18929266325</v>
      </c>
      <c r="N15" s="23"/>
      <c r="O15" s="21">
        <v>18581818408</v>
      </c>
      <c r="P15" s="23"/>
      <c r="Q15" s="21">
        <v>347447917</v>
      </c>
    </row>
    <row r="16" spans="1:17" x14ac:dyDescent="0.45">
      <c r="A16" s="5" t="s">
        <v>17</v>
      </c>
      <c r="C16" s="7">
        <v>964687112</v>
      </c>
      <c r="E16" s="21">
        <v>6477770542622</v>
      </c>
      <c r="F16" s="23"/>
      <c r="G16" s="21">
        <v>6495105355986</v>
      </c>
      <c r="H16" s="23"/>
      <c r="I16" s="21">
        <v>-17334813364</v>
      </c>
      <c r="K16" s="7">
        <v>964687112</v>
      </c>
      <c r="M16" s="21">
        <v>6477770542622</v>
      </c>
      <c r="N16" s="23"/>
      <c r="O16" s="21">
        <v>6612487209449</v>
      </c>
      <c r="P16" s="23"/>
      <c r="Q16" s="21">
        <v>-134716666827</v>
      </c>
    </row>
    <row r="17" spans="1:17" ht="37.5" x14ac:dyDescent="0.45">
      <c r="A17" s="5" t="s">
        <v>61</v>
      </c>
      <c r="C17" s="7">
        <v>21500</v>
      </c>
      <c r="E17" s="21">
        <v>14716822562</v>
      </c>
      <c r="F17" s="23"/>
      <c r="G17" s="21">
        <v>14716822562</v>
      </c>
      <c r="H17" s="23"/>
      <c r="I17" s="19">
        <v>0</v>
      </c>
      <c r="K17" s="7">
        <v>21500</v>
      </c>
      <c r="M17" s="21">
        <v>14716822562</v>
      </c>
      <c r="N17" s="23"/>
      <c r="O17" s="21">
        <v>14179712250</v>
      </c>
      <c r="P17" s="23"/>
      <c r="Q17" s="21">
        <v>537110312</v>
      </c>
    </row>
    <row r="18" spans="1:17" ht="37.5" x14ac:dyDescent="0.45">
      <c r="A18" s="5" t="s">
        <v>65</v>
      </c>
      <c r="C18" s="7">
        <v>200</v>
      </c>
      <c r="E18" s="21">
        <v>196657320</v>
      </c>
      <c r="F18" s="23"/>
      <c r="G18" s="21">
        <v>192460365</v>
      </c>
      <c r="H18" s="23"/>
      <c r="I18" s="21">
        <v>4196955</v>
      </c>
      <c r="K18" s="7">
        <v>200</v>
      </c>
      <c r="M18" s="21">
        <v>196657320</v>
      </c>
      <c r="N18" s="23"/>
      <c r="O18" s="21">
        <v>190538040</v>
      </c>
      <c r="P18" s="23"/>
      <c r="Q18" s="21">
        <v>6119280</v>
      </c>
    </row>
    <row r="19" spans="1:17" x14ac:dyDescent="0.45">
      <c r="A19" s="3" t="s">
        <v>18</v>
      </c>
      <c r="C19" s="3">
        <f>SUM(C9:$C$18)</f>
        <v>964778642</v>
      </c>
      <c r="E19" s="22">
        <f>SUM(E9:$E$18)</f>
        <v>6556416163178</v>
      </c>
      <c r="F19" s="23"/>
      <c r="G19" s="22">
        <f>SUM(G9:$G$18)</f>
        <v>6573071240927</v>
      </c>
      <c r="H19" s="23"/>
      <c r="I19" s="22">
        <f>SUM(I9:$I$18)</f>
        <v>-16655077749</v>
      </c>
      <c r="K19" s="3">
        <f>SUM(K9:$K$18)</f>
        <v>964778642</v>
      </c>
      <c r="M19" s="22">
        <f>SUM(M9:$M$18)</f>
        <v>6556416163178</v>
      </c>
      <c r="N19" s="23"/>
      <c r="O19" s="22">
        <f>SUM(O9:$O$18)</f>
        <v>6687130256980</v>
      </c>
      <c r="P19" s="23"/>
      <c r="Q19" s="22">
        <f>SUM(Q9:$Q$18)</f>
        <v>-130714093802</v>
      </c>
    </row>
    <row r="20" spans="1:17" x14ac:dyDescent="0.45">
      <c r="C20" s="4"/>
      <c r="E20" s="4"/>
      <c r="G20" s="4"/>
      <c r="I20" s="4"/>
      <c r="K20" s="4"/>
      <c r="M20" s="4"/>
      <c r="O20" s="4"/>
      <c r="Q20" s="4"/>
    </row>
    <row r="22" spans="1:17" x14ac:dyDescent="0.45">
      <c r="A22" s="36" t="s">
        <v>166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8"/>
    </row>
  </sheetData>
  <sheetProtection algorithmName="SHA-512" hashValue="+DhfsKeOI21p6knAIf3+4BQjw6kKe+Zyk2gO1vxncyygI2RbVislrr+7PRKhwKSvkssmE2Byjz4xoAh1H/rb6A==" saltValue="XnAI4I7BOw+CmCFvoOzE4w==" spinCount="100000" sheet="1" objects="1" scenarios="1" selectLockedCells="1" autoFilter="0" selectUnlockedCell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60" zoomScaleNormal="100" workbookViewId="0">
      <selection activeCell="G43" sqref="G43"/>
    </sheetView>
  </sheetViews>
  <sheetFormatPr defaultRowHeight="18.75" x14ac:dyDescent="0.45"/>
  <cols>
    <col min="1" max="1" width="21.28515625" style="14" customWidth="1"/>
    <col min="2" max="2" width="1.42578125" style="14" customWidth="1"/>
    <col min="3" max="3" width="17" style="14" customWidth="1"/>
    <col min="4" max="4" width="1.42578125" style="14" customWidth="1"/>
    <col min="5" max="5" width="17" style="14" customWidth="1"/>
    <col min="6" max="6" width="1.42578125" style="14" customWidth="1"/>
    <col min="7" max="7" width="17" style="14" customWidth="1"/>
    <col min="8" max="8" width="1.42578125" style="14" customWidth="1"/>
    <col min="9" max="9" width="17" style="14" customWidth="1"/>
    <col min="10" max="10" width="1.42578125" style="14" customWidth="1"/>
    <col min="11" max="11" width="10.7109375" style="14" customWidth="1"/>
    <col min="12" max="12" width="1.42578125" style="14" customWidth="1"/>
    <col min="13" max="13" width="20.5703125" style="14" bestFit="1" customWidth="1"/>
    <col min="14" max="14" width="1.42578125" style="14" customWidth="1"/>
    <col min="15" max="15" width="24" style="14" bestFit="1" customWidth="1"/>
    <col min="16" max="16" width="1.42578125" style="14" customWidth="1"/>
    <col min="17" max="17" width="18.42578125" style="14" bestFit="1" customWidth="1"/>
    <col min="18" max="18" width="1.42578125" style="14" customWidth="1"/>
    <col min="19" max="19" width="18" style="14" bestFit="1" customWidth="1"/>
    <col min="20" max="20" width="1.42578125" style="14" customWidth="1"/>
    <col min="21" max="21" width="10.7109375" style="14" customWidth="1"/>
    <col min="22" max="16384" width="9.140625" style="14"/>
  </cols>
  <sheetData>
    <row r="1" spans="1:21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20.100000000000001" customHeight="1" x14ac:dyDescent="0.45">
      <c r="A2" s="28" t="s">
        <v>110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5" spans="1:21" ht="21" x14ac:dyDescent="0.45">
      <c r="A5" s="35" t="s">
        <v>169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7" spans="1:21" ht="21" x14ac:dyDescent="0.45">
      <c r="C7" s="30" t="s">
        <v>126</v>
      </c>
      <c r="D7" s="31"/>
      <c r="E7" s="31"/>
      <c r="F7" s="31"/>
      <c r="G7" s="31"/>
      <c r="H7" s="31"/>
      <c r="I7" s="31"/>
      <c r="J7" s="31"/>
      <c r="K7" s="31"/>
      <c r="M7" s="30" t="s">
        <v>7</v>
      </c>
      <c r="N7" s="31"/>
      <c r="O7" s="31"/>
      <c r="P7" s="31"/>
      <c r="Q7" s="31"/>
      <c r="R7" s="31"/>
      <c r="S7" s="31"/>
      <c r="T7" s="31"/>
      <c r="U7" s="31"/>
    </row>
    <row r="8" spans="1:21" ht="63" x14ac:dyDescent="0.45">
      <c r="A8" s="1" t="s">
        <v>170</v>
      </c>
      <c r="C8" s="2" t="s">
        <v>124</v>
      </c>
      <c r="E8" s="2" t="s">
        <v>171</v>
      </c>
      <c r="G8" s="2" t="s">
        <v>172</v>
      </c>
      <c r="I8" s="2" t="s">
        <v>173</v>
      </c>
      <c r="K8" s="2" t="s">
        <v>174</v>
      </c>
      <c r="M8" s="2" t="s">
        <v>124</v>
      </c>
      <c r="O8" s="2" t="s">
        <v>171</v>
      </c>
      <c r="Q8" s="2" t="s">
        <v>172</v>
      </c>
      <c r="S8" s="2" t="s">
        <v>173</v>
      </c>
      <c r="U8" s="2" t="s">
        <v>174</v>
      </c>
    </row>
    <row r="9" spans="1:21" x14ac:dyDescent="0.45">
      <c r="A9" s="5" t="s">
        <v>17</v>
      </c>
      <c r="C9" s="7">
        <v>0</v>
      </c>
      <c r="E9" s="21">
        <v>-17334813364</v>
      </c>
      <c r="F9" s="23"/>
      <c r="G9" s="21">
        <v>1173694701</v>
      </c>
      <c r="H9" s="23"/>
      <c r="I9" s="21">
        <v>-16161118663</v>
      </c>
      <c r="K9" s="8">
        <v>1.2311303224275649</v>
      </c>
      <c r="M9" s="21">
        <v>342177050320</v>
      </c>
      <c r="N9" s="23"/>
      <c r="O9" s="21">
        <v>-134716666827</v>
      </c>
      <c r="P9" s="23"/>
      <c r="Q9" s="21">
        <v>110510553471</v>
      </c>
      <c r="R9" s="23"/>
      <c r="S9" s="21">
        <v>317970936964</v>
      </c>
      <c r="U9" s="8">
        <v>0.86461343999530971</v>
      </c>
    </row>
    <row r="10" spans="1:21" x14ac:dyDescent="0.45">
      <c r="A10" s="3" t="s">
        <v>18</v>
      </c>
      <c r="C10" s="3">
        <f>SUM(C9:$C$9)</f>
        <v>0</v>
      </c>
      <c r="E10" s="22">
        <f>SUM(E9:$E$9)</f>
        <v>-17334813364</v>
      </c>
      <c r="F10" s="23"/>
      <c r="G10" s="22">
        <f>SUM(G9:$G$9)</f>
        <v>1173694701</v>
      </c>
      <c r="H10" s="23"/>
      <c r="I10" s="22">
        <f>SUM(I9:$I$9)</f>
        <v>-16161118663</v>
      </c>
      <c r="K10" s="9">
        <f>SUM(K9:$K$9)</f>
        <v>1.2311303224275649</v>
      </c>
      <c r="M10" s="22">
        <f>SUM(M9:$M$9)</f>
        <v>342177050320</v>
      </c>
      <c r="N10" s="23"/>
      <c r="O10" s="22">
        <f>SUM(O9:$O$9)</f>
        <v>-134716666827</v>
      </c>
      <c r="P10" s="23"/>
      <c r="Q10" s="22">
        <f>SUM(Q9:$Q$9)</f>
        <v>110510553471</v>
      </c>
      <c r="R10" s="23"/>
      <c r="S10" s="22">
        <f>SUM(S9:$S$9)</f>
        <v>317970936964</v>
      </c>
      <c r="U10" s="9">
        <f>SUM(U9:$U$9)</f>
        <v>0.86461343999530971</v>
      </c>
    </row>
    <row r="11" spans="1:21" x14ac:dyDescent="0.45">
      <c r="C11" s="4"/>
      <c r="E11" s="4"/>
      <c r="G11" s="4"/>
      <c r="I11" s="4"/>
      <c r="K11" s="4"/>
      <c r="M11" s="4"/>
      <c r="O11" s="4"/>
      <c r="Q11" s="4"/>
      <c r="S11" s="4"/>
      <c r="U11" s="4"/>
    </row>
  </sheetData>
  <sheetProtection algorithmName="SHA-512" hashValue="BAj6JeXnJyLFNzZZmPUgeI6A7DWIZUVn1wl9Av25uS4khFH5eUX5ckd6+g+JvvVoju85lWlStQUqDZplZ8WHLw==" saltValue="B1z3ERAOs8Ve5E306Vfygw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zoomScale="60" zoomScaleNormal="100" workbookViewId="0">
      <selection activeCell="I29" sqref="I29"/>
    </sheetView>
  </sheetViews>
  <sheetFormatPr defaultRowHeight="18.75" x14ac:dyDescent="0.45"/>
  <cols>
    <col min="1" max="1" width="37" style="14" customWidth="1"/>
    <col min="2" max="2" width="1.42578125" style="14" customWidth="1"/>
    <col min="3" max="3" width="17" style="14" customWidth="1"/>
    <col min="4" max="4" width="1.42578125" style="14" customWidth="1"/>
    <col min="5" max="5" width="17" style="14" customWidth="1"/>
    <col min="6" max="6" width="1.42578125" style="14" customWidth="1"/>
    <col min="7" max="7" width="17" style="14" customWidth="1"/>
    <col min="8" max="8" width="1.42578125" style="14" customWidth="1"/>
    <col min="9" max="9" width="17" style="14" customWidth="1"/>
    <col min="10" max="10" width="1.42578125" style="14" customWidth="1"/>
    <col min="11" max="11" width="17" style="14" customWidth="1"/>
    <col min="12" max="12" width="1.42578125" style="14" customWidth="1"/>
    <col min="13" max="13" width="17" style="14" customWidth="1"/>
    <col min="14" max="14" width="1.42578125" style="14" customWidth="1"/>
    <col min="15" max="15" width="17" style="14" customWidth="1"/>
    <col min="16" max="16" width="1.42578125" style="14" customWidth="1"/>
    <col min="17" max="17" width="17" style="14" customWidth="1"/>
    <col min="18" max="16384" width="9.140625" style="14"/>
  </cols>
  <sheetData>
    <row r="1" spans="1:17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45">
      <c r="A2" s="28" t="s">
        <v>110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21" x14ac:dyDescent="0.45">
      <c r="A5" s="35" t="s">
        <v>175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7" spans="1:17" ht="21" x14ac:dyDescent="0.45">
      <c r="C7" s="30" t="s">
        <v>126</v>
      </c>
      <c r="D7" s="31"/>
      <c r="E7" s="31"/>
      <c r="F7" s="31"/>
      <c r="G7" s="31"/>
      <c r="H7" s="31"/>
      <c r="I7" s="31"/>
      <c r="J7" s="31"/>
      <c r="K7" s="31"/>
      <c r="M7" s="30" t="s">
        <v>7</v>
      </c>
      <c r="N7" s="31"/>
      <c r="O7" s="31"/>
      <c r="P7" s="31"/>
      <c r="Q7" s="31"/>
    </row>
    <row r="8" spans="1:17" ht="21" x14ac:dyDescent="0.45">
      <c r="C8" s="2" t="s">
        <v>176</v>
      </c>
      <c r="E8" s="2" t="s">
        <v>171</v>
      </c>
      <c r="G8" s="2" t="s">
        <v>172</v>
      </c>
      <c r="I8" s="2" t="s">
        <v>18</v>
      </c>
      <c r="K8" s="2" t="s">
        <v>176</v>
      </c>
      <c r="M8" s="2" t="s">
        <v>171</v>
      </c>
      <c r="O8" s="2" t="s">
        <v>172</v>
      </c>
      <c r="Q8" s="2" t="s">
        <v>18</v>
      </c>
    </row>
    <row r="9" spans="1:17" ht="28.5" customHeight="1" x14ac:dyDescent="0.45">
      <c r="A9" s="5" t="s">
        <v>34</v>
      </c>
      <c r="C9" s="7">
        <v>984528244</v>
      </c>
      <c r="E9" s="21">
        <v>177500000</v>
      </c>
      <c r="F9" s="23"/>
      <c r="G9" s="21">
        <v>-68750000</v>
      </c>
      <c r="H9" s="23"/>
      <c r="I9" s="21">
        <v>1093278244</v>
      </c>
      <c r="J9" s="23"/>
      <c r="K9" s="21">
        <v>1179838079</v>
      </c>
      <c r="L9" s="23"/>
      <c r="M9" s="19">
        <v>0</v>
      </c>
      <c r="N9" s="23"/>
      <c r="O9" s="21">
        <v>-68750000</v>
      </c>
      <c r="P9" s="23"/>
      <c r="Q9" s="21">
        <v>1111088079</v>
      </c>
    </row>
    <row r="10" spans="1:17" ht="28.5" customHeight="1" x14ac:dyDescent="0.45">
      <c r="A10" s="5" t="s">
        <v>40</v>
      </c>
      <c r="C10" s="7">
        <v>51421624</v>
      </c>
      <c r="E10" s="19">
        <v>0</v>
      </c>
      <c r="F10" s="23"/>
      <c r="G10" s="19">
        <v>0</v>
      </c>
      <c r="H10" s="23"/>
      <c r="I10" s="21">
        <v>51421624</v>
      </c>
      <c r="J10" s="23"/>
      <c r="K10" s="21">
        <v>561943707</v>
      </c>
      <c r="L10" s="23"/>
      <c r="M10" s="21">
        <v>478812806</v>
      </c>
      <c r="N10" s="23"/>
      <c r="O10" s="21">
        <v>-164746811</v>
      </c>
      <c r="P10" s="23"/>
      <c r="Q10" s="21">
        <v>876009702</v>
      </c>
    </row>
    <row r="11" spans="1:17" ht="28.5" customHeight="1" x14ac:dyDescent="0.45">
      <c r="A11" s="5" t="s">
        <v>44</v>
      </c>
      <c r="C11" s="7">
        <v>338056299</v>
      </c>
      <c r="E11" s="21">
        <v>498038660</v>
      </c>
      <c r="F11" s="23"/>
      <c r="G11" s="19">
        <v>0</v>
      </c>
      <c r="H11" s="23"/>
      <c r="I11" s="21">
        <v>836094959</v>
      </c>
      <c r="J11" s="23"/>
      <c r="K11" s="21">
        <v>3326017110</v>
      </c>
      <c r="L11" s="23"/>
      <c r="M11" s="21">
        <v>2680668186</v>
      </c>
      <c r="N11" s="23"/>
      <c r="O11" s="19">
        <v>0</v>
      </c>
      <c r="P11" s="23"/>
      <c r="Q11" s="21">
        <v>6006685296</v>
      </c>
    </row>
    <row r="12" spans="1:17" ht="28.5" customHeight="1" x14ac:dyDescent="0.45">
      <c r="A12" s="5" t="s">
        <v>47</v>
      </c>
      <c r="C12" s="7">
        <v>27045864</v>
      </c>
      <c r="E12" s="19">
        <v>0</v>
      </c>
      <c r="F12" s="23"/>
      <c r="G12" s="19">
        <v>0</v>
      </c>
      <c r="H12" s="23"/>
      <c r="I12" s="21">
        <v>27045864</v>
      </c>
      <c r="J12" s="23"/>
      <c r="K12" s="21">
        <v>280423725</v>
      </c>
      <c r="L12" s="23"/>
      <c r="M12" s="21">
        <v>-41969550</v>
      </c>
      <c r="N12" s="23"/>
      <c r="O12" s="19">
        <v>0</v>
      </c>
      <c r="P12" s="23"/>
      <c r="Q12" s="21">
        <v>238454175</v>
      </c>
    </row>
    <row r="13" spans="1:17" ht="28.5" customHeight="1" x14ac:dyDescent="0.45">
      <c r="A13" s="5" t="s">
        <v>50</v>
      </c>
      <c r="C13" s="7">
        <v>255961476</v>
      </c>
      <c r="E13" s="19">
        <v>0</v>
      </c>
      <c r="F13" s="23"/>
      <c r="G13" s="19">
        <v>0</v>
      </c>
      <c r="H13" s="23"/>
      <c r="I13" s="21">
        <v>255961476</v>
      </c>
      <c r="J13" s="23"/>
      <c r="K13" s="21">
        <v>2533071489</v>
      </c>
      <c r="L13" s="23"/>
      <c r="M13" s="19">
        <v>0</v>
      </c>
      <c r="N13" s="23"/>
      <c r="O13" s="19">
        <v>0</v>
      </c>
      <c r="P13" s="23"/>
      <c r="Q13" s="21">
        <v>2533071489</v>
      </c>
    </row>
    <row r="14" spans="1:17" ht="28.5" customHeight="1" x14ac:dyDescent="0.45">
      <c r="A14" s="5" t="s">
        <v>54</v>
      </c>
      <c r="C14" s="7">
        <v>40285121</v>
      </c>
      <c r="E14" s="19">
        <v>0</v>
      </c>
      <c r="F14" s="23"/>
      <c r="G14" s="19">
        <v>0</v>
      </c>
      <c r="H14" s="23"/>
      <c r="I14" s="21">
        <v>40285121</v>
      </c>
      <c r="J14" s="23"/>
      <c r="K14" s="21">
        <v>421708099</v>
      </c>
      <c r="L14" s="23"/>
      <c r="M14" s="21">
        <v>-5615926</v>
      </c>
      <c r="N14" s="23"/>
      <c r="O14" s="19">
        <v>0</v>
      </c>
      <c r="P14" s="23"/>
      <c r="Q14" s="21">
        <v>416092173</v>
      </c>
    </row>
    <row r="15" spans="1:17" ht="28.5" customHeight="1" x14ac:dyDescent="0.45">
      <c r="A15" s="5" t="s">
        <v>58</v>
      </c>
      <c r="C15" s="7">
        <v>272673973</v>
      </c>
      <c r="E15" s="19">
        <v>0</v>
      </c>
      <c r="F15" s="23"/>
      <c r="G15" s="19">
        <v>0</v>
      </c>
      <c r="H15" s="23"/>
      <c r="I15" s="21">
        <v>272673973</v>
      </c>
      <c r="J15" s="23"/>
      <c r="K15" s="21">
        <v>2900742220</v>
      </c>
      <c r="L15" s="23"/>
      <c r="M15" s="21">
        <v>347447917</v>
      </c>
      <c r="N15" s="23"/>
      <c r="O15" s="21">
        <v>1004779</v>
      </c>
      <c r="P15" s="23"/>
      <c r="Q15" s="21">
        <v>3249194916</v>
      </c>
    </row>
    <row r="16" spans="1:17" ht="28.5" customHeight="1" x14ac:dyDescent="0.45">
      <c r="A16" s="5" t="s">
        <v>61</v>
      </c>
      <c r="C16" s="7">
        <v>337600347</v>
      </c>
      <c r="E16" s="19">
        <v>0</v>
      </c>
      <c r="F16" s="23"/>
      <c r="G16" s="19">
        <v>0</v>
      </c>
      <c r="H16" s="23"/>
      <c r="I16" s="21">
        <v>337600347</v>
      </c>
      <c r="J16" s="23"/>
      <c r="K16" s="21">
        <v>3351907122</v>
      </c>
      <c r="L16" s="23"/>
      <c r="M16" s="21">
        <v>537110312</v>
      </c>
      <c r="N16" s="23"/>
      <c r="O16" s="21">
        <v>25478500</v>
      </c>
      <c r="P16" s="23"/>
      <c r="Q16" s="21">
        <v>3914495934</v>
      </c>
    </row>
    <row r="17" spans="1:17" ht="28.5" customHeight="1" x14ac:dyDescent="0.45">
      <c r="A17" s="5" t="s">
        <v>65</v>
      </c>
      <c r="C17" s="7">
        <v>3320742</v>
      </c>
      <c r="E17" s="21">
        <v>4196955</v>
      </c>
      <c r="F17" s="23"/>
      <c r="G17" s="19">
        <v>0</v>
      </c>
      <c r="H17" s="23"/>
      <c r="I17" s="21">
        <v>7517697</v>
      </c>
      <c r="J17" s="23"/>
      <c r="K17" s="21">
        <v>14268442</v>
      </c>
      <c r="L17" s="23"/>
      <c r="M17" s="21">
        <v>6119280</v>
      </c>
      <c r="N17" s="23"/>
      <c r="O17" s="19">
        <v>0</v>
      </c>
      <c r="P17" s="23"/>
      <c r="Q17" s="21">
        <v>20387722</v>
      </c>
    </row>
    <row r="18" spans="1:17" ht="28.5" customHeight="1" x14ac:dyDescent="0.45">
      <c r="A18" s="5" t="s">
        <v>165</v>
      </c>
      <c r="C18" s="19">
        <v>0</v>
      </c>
      <c r="E18" s="19">
        <v>0</v>
      </c>
      <c r="F18" s="23"/>
      <c r="G18" s="19">
        <v>0</v>
      </c>
      <c r="H18" s="23"/>
      <c r="I18" s="19">
        <v>0</v>
      </c>
      <c r="J18" s="21"/>
      <c r="K18" s="19">
        <v>0</v>
      </c>
      <c r="L18" s="23"/>
      <c r="M18" s="19">
        <v>0</v>
      </c>
      <c r="N18" s="23"/>
      <c r="O18" s="21">
        <v>1358726981</v>
      </c>
      <c r="P18" s="23"/>
      <c r="Q18" s="21">
        <v>1358726981</v>
      </c>
    </row>
    <row r="19" spans="1:17" ht="28.5" customHeight="1" x14ac:dyDescent="0.45">
      <c r="A19" s="5" t="s">
        <v>157</v>
      </c>
      <c r="C19" s="19">
        <v>0</v>
      </c>
      <c r="E19" s="19">
        <v>0</v>
      </c>
      <c r="F19" s="23"/>
      <c r="G19" s="19">
        <v>0</v>
      </c>
      <c r="H19" s="23"/>
      <c r="I19" s="19">
        <v>0</v>
      </c>
      <c r="J19" s="21"/>
      <c r="K19" s="21">
        <v>11047860342</v>
      </c>
      <c r="L19" s="23"/>
      <c r="M19" s="19">
        <v>0</v>
      </c>
      <c r="N19" s="23"/>
      <c r="O19" s="21">
        <v>-80000000</v>
      </c>
      <c r="P19" s="23"/>
      <c r="Q19" s="21">
        <v>10967860342</v>
      </c>
    </row>
    <row r="20" spans="1:17" ht="28.5" customHeight="1" x14ac:dyDescent="0.45">
      <c r="A20" s="5" t="s">
        <v>160</v>
      </c>
      <c r="C20" s="19">
        <v>0</v>
      </c>
      <c r="E20" s="19">
        <v>0</v>
      </c>
      <c r="F20" s="23"/>
      <c r="G20" s="19">
        <v>0</v>
      </c>
      <c r="H20" s="23"/>
      <c r="I20" s="19">
        <v>0</v>
      </c>
      <c r="J20" s="21"/>
      <c r="K20" s="21">
        <v>533144153</v>
      </c>
      <c r="L20" s="23"/>
      <c r="M20" s="19">
        <v>0</v>
      </c>
      <c r="N20" s="23"/>
      <c r="O20" s="21">
        <v>-15706080</v>
      </c>
      <c r="P20" s="23"/>
      <c r="Q20" s="21">
        <v>517438073</v>
      </c>
    </row>
    <row r="21" spans="1:17" ht="26.25" customHeight="1" x14ac:dyDescent="0.45">
      <c r="A21" s="3" t="s">
        <v>18</v>
      </c>
      <c r="C21" s="3">
        <f>SUM(C9:$C$20)</f>
        <v>2310893690</v>
      </c>
      <c r="E21" s="22">
        <f>SUM(E9:$E$20)</f>
        <v>679735615</v>
      </c>
      <c r="F21" s="23"/>
      <c r="G21" s="22">
        <f>SUM(G9:$G$20)</f>
        <v>-68750000</v>
      </c>
      <c r="H21" s="23"/>
      <c r="I21" s="22">
        <f>SUM(I9:$I$20)</f>
        <v>2921879305</v>
      </c>
      <c r="J21" s="23"/>
      <c r="K21" s="22">
        <f>SUM(K9:$K$20)</f>
        <v>26150924488</v>
      </c>
      <c r="L21" s="23"/>
      <c r="M21" s="22">
        <f>SUM(M9:$M$20)</f>
        <v>4002573025</v>
      </c>
      <c r="N21" s="23"/>
      <c r="O21" s="22">
        <f>SUM(O9:$O$20)</f>
        <v>1056007369</v>
      </c>
      <c r="P21" s="23"/>
      <c r="Q21" s="22">
        <f>SUM(Q9:$Q$20)</f>
        <v>31209504882</v>
      </c>
    </row>
    <row r="22" spans="1:17" x14ac:dyDescent="0.45">
      <c r="C22" s="4"/>
      <c r="E22" s="24"/>
      <c r="F22" s="23"/>
      <c r="G22" s="24"/>
      <c r="H22" s="23"/>
      <c r="I22" s="24"/>
      <c r="J22" s="23"/>
      <c r="K22" s="24"/>
      <c r="L22" s="23"/>
      <c r="M22" s="24"/>
      <c r="N22" s="23"/>
      <c r="O22" s="24"/>
      <c r="P22" s="23"/>
      <c r="Q22" s="24"/>
    </row>
  </sheetData>
  <sheetProtection algorithmName="SHA-512" hashValue="xEYhKKaCnchW5mW16AH1SaYZ0iYB/gNvLS5RnIlHdN5IYITyJzDteKHPxD8QpOwctDPjw8ebJBfoLgJf87IH0Q==" saltValue="PHEMZ6jyLa5VAiYhuO0gyA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rightToLeft="1" view="pageBreakPreview" zoomScale="60" zoomScaleNormal="100" workbookViewId="0">
      <selection activeCell="K40" sqref="K40"/>
    </sheetView>
  </sheetViews>
  <sheetFormatPr defaultRowHeight="18.75" x14ac:dyDescent="0.45"/>
  <cols>
    <col min="1" max="1" width="25.5703125" style="14" customWidth="1"/>
    <col min="2" max="2" width="1.42578125" style="14" customWidth="1"/>
    <col min="3" max="3" width="17" style="14" customWidth="1"/>
    <col min="4" max="4" width="1.42578125" style="14" customWidth="1"/>
    <col min="5" max="5" width="17" style="14" customWidth="1"/>
    <col min="6" max="6" width="1.42578125" style="14" customWidth="1"/>
    <col min="7" max="7" width="14.140625" style="14" customWidth="1"/>
    <col min="8" max="8" width="1.42578125" style="14" customWidth="1"/>
    <col min="9" max="9" width="17" style="14" customWidth="1"/>
    <col min="10" max="10" width="1.42578125" style="14" customWidth="1"/>
    <col min="11" max="11" width="14.140625" style="14" customWidth="1"/>
    <col min="12" max="16384" width="9.140625" style="14"/>
  </cols>
  <sheetData>
    <row r="1" spans="1:11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20.100000000000001" customHeight="1" x14ac:dyDescent="0.45">
      <c r="A2" s="28" t="s">
        <v>110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5" spans="1:11" ht="21" x14ac:dyDescent="0.45">
      <c r="A5" s="35" t="s">
        <v>177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7" spans="1:11" ht="21" x14ac:dyDescent="0.45">
      <c r="A7" s="30" t="s">
        <v>178</v>
      </c>
      <c r="B7" s="31"/>
      <c r="C7" s="31"/>
      <c r="E7" s="30" t="s">
        <v>126</v>
      </c>
      <c r="F7" s="31"/>
      <c r="G7" s="31"/>
      <c r="I7" s="30" t="s">
        <v>7</v>
      </c>
      <c r="J7" s="31"/>
      <c r="K7" s="31"/>
    </row>
    <row r="8" spans="1:11" ht="42" x14ac:dyDescent="0.45">
      <c r="A8" s="2" t="s">
        <v>179</v>
      </c>
      <c r="C8" s="2" t="s">
        <v>80</v>
      </c>
      <c r="E8" s="2" t="s">
        <v>180</v>
      </c>
      <c r="G8" s="2" t="s">
        <v>181</v>
      </c>
      <c r="I8" s="2" t="s">
        <v>180</v>
      </c>
      <c r="K8" s="2" t="s">
        <v>181</v>
      </c>
    </row>
    <row r="9" spans="1:11" x14ac:dyDescent="0.45">
      <c r="A9" s="5" t="s">
        <v>182</v>
      </c>
      <c r="C9" s="6" t="s">
        <v>88</v>
      </c>
      <c r="E9" s="7">
        <v>37967</v>
      </c>
      <c r="G9" s="8">
        <f>E9/E18</f>
        <v>3.3844185282469111E-4</v>
      </c>
      <c r="I9" s="7">
        <v>246705437</v>
      </c>
      <c r="K9" s="8">
        <f>I9/I18</f>
        <v>1.327774921765648E-2</v>
      </c>
    </row>
    <row r="10" spans="1:11" ht="37.5" x14ac:dyDescent="0.45">
      <c r="A10" s="5" t="s">
        <v>183</v>
      </c>
      <c r="C10" s="6" t="s">
        <v>93</v>
      </c>
      <c r="E10" s="7">
        <v>8730</v>
      </c>
      <c r="G10" s="8">
        <f>E10/E18</f>
        <v>7.782014315483324E-5</v>
      </c>
      <c r="I10" s="7">
        <v>70870</v>
      </c>
      <c r="K10" s="8">
        <f>I10/I18</f>
        <v>3.8142413823466514E-6</v>
      </c>
    </row>
    <row r="11" spans="1:11" x14ac:dyDescent="0.45">
      <c r="A11" s="5" t="s">
        <v>184</v>
      </c>
      <c r="C11" s="6" t="s">
        <v>96</v>
      </c>
      <c r="E11" s="7">
        <v>5184</v>
      </c>
      <c r="G11" s="8">
        <f>E11/E18</f>
        <v>4.6210724182663861E-5</v>
      </c>
      <c r="I11" s="7">
        <v>41161</v>
      </c>
      <c r="K11" s="8">
        <f>I11/I18</f>
        <v>2.2152954640718291E-6</v>
      </c>
    </row>
    <row r="12" spans="1:11" x14ac:dyDescent="0.45">
      <c r="A12" s="5" t="s">
        <v>185</v>
      </c>
      <c r="C12" s="6" t="s">
        <v>102</v>
      </c>
      <c r="E12" s="7">
        <v>109903632</v>
      </c>
      <c r="G12" s="8">
        <f>E12/E18</f>
        <v>0.97969259741994397</v>
      </c>
      <c r="I12" s="7">
        <v>179316947</v>
      </c>
      <c r="K12" s="8">
        <f>I12/I18</f>
        <v>9.6508835868979997E-3</v>
      </c>
    </row>
    <row r="13" spans="1:11" ht="37.5" x14ac:dyDescent="0.45">
      <c r="A13" s="5" t="s">
        <v>186</v>
      </c>
      <c r="C13" s="6" t="s">
        <v>105</v>
      </c>
      <c r="E13" s="7">
        <v>2226239</v>
      </c>
      <c r="G13" s="8">
        <f>E13/E18</f>
        <v>1.9844929859893792E-2</v>
      </c>
      <c r="I13" s="7">
        <v>27204264</v>
      </c>
      <c r="K13" s="8">
        <f>I13/I18</f>
        <v>1.4641403912104311E-3</v>
      </c>
    </row>
    <row r="14" spans="1:11" ht="37.5" x14ac:dyDescent="0.45">
      <c r="A14" s="5" t="s">
        <v>187</v>
      </c>
      <c r="C14" s="6" t="s">
        <v>188</v>
      </c>
      <c r="E14" s="20">
        <v>0</v>
      </c>
      <c r="G14" s="20">
        <v>0</v>
      </c>
      <c r="H14" s="6"/>
      <c r="I14" s="7">
        <v>10959903799</v>
      </c>
      <c r="K14" s="8">
        <f>I14/I18</f>
        <v>0.5898648033961349</v>
      </c>
    </row>
    <row r="15" spans="1:11" ht="37.5" x14ac:dyDescent="0.45">
      <c r="A15" s="5" t="s">
        <v>187</v>
      </c>
      <c r="C15" s="6" t="s">
        <v>189</v>
      </c>
      <c r="E15" s="20">
        <v>0</v>
      </c>
      <c r="G15" s="20">
        <v>0</v>
      </c>
      <c r="H15" s="6"/>
      <c r="I15" s="7">
        <v>3024657534</v>
      </c>
      <c r="K15" s="8">
        <f>I15/I18</f>
        <v>0.16278783594764179</v>
      </c>
    </row>
    <row r="16" spans="1:11" ht="37.5" x14ac:dyDescent="0.45">
      <c r="A16" s="5" t="s">
        <v>187</v>
      </c>
      <c r="C16" s="6" t="s">
        <v>190</v>
      </c>
      <c r="E16" s="20">
        <v>0</v>
      </c>
      <c r="G16" s="20">
        <v>0</v>
      </c>
      <c r="H16" s="6"/>
      <c r="I16" s="7">
        <v>2958904109</v>
      </c>
      <c r="K16" s="8">
        <f>I16/I18</f>
        <v>0.15924896993005994</v>
      </c>
    </row>
    <row r="17" spans="1:11" ht="37.5" x14ac:dyDescent="0.45">
      <c r="A17" s="5" t="s">
        <v>187</v>
      </c>
      <c r="C17" s="6" t="s">
        <v>191</v>
      </c>
      <c r="E17" s="20">
        <v>0</v>
      </c>
      <c r="G17" s="20">
        <v>0</v>
      </c>
      <c r="H17" s="6"/>
      <c r="I17" s="7">
        <v>1183561644</v>
      </c>
      <c r="K17" s="8">
        <f>I17/I18</f>
        <v>6.3699587993552076E-2</v>
      </c>
    </row>
    <row r="18" spans="1:11" x14ac:dyDescent="0.45">
      <c r="A18" s="3" t="s">
        <v>18</v>
      </c>
      <c r="E18" s="3">
        <f>SUM(E9:$E$17)</f>
        <v>112181752</v>
      </c>
      <c r="G18" s="9">
        <f>SUM(G9:$G$17)</f>
        <v>1</v>
      </c>
      <c r="I18" s="3">
        <f>SUM(I9:$I$17)</f>
        <v>18580365765</v>
      </c>
      <c r="K18" s="9">
        <f>SUM(K9:$K$17)</f>
        <v>1</v>
      </c>
    </row>
    <row r="19" spans="1:11" x14ac:dyDescent="0.45">
      <c r="E19" s="4"/>
      <c r="G19" s="4"/>
      <c r="I19" s="4"/>
      <c r="K19" s="4"/>
    </row>
  </sheetData>
  <sheetProtection algorithmName="SHA-512" hashValue="Bi3nJmMcyycGZ4ucoZmNEEa/FF63OgAgR1uuvggQH5MxmcyHMEvwLjGKEv6SQYGMLLK7W1Ygm/6NFnsfUZx4fQ==" saltValue="pEIoP3Wcj8OsUgZa3LRSIA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view="pageBreakPreview" zoomScale="60" zoomScaleNormal="100" workbookViewId="0">
      <selection activeCell="Q29" sqref="Q29"/>
    </sheetView>
  </sheetViews>
  <sheetFormatPr defaultRowHeight="18.75" x14ac:dyDescent="0.45"/>
  <cols>
    <col min="1" max="1" width="25.5703125" style="14" customWidth="1"/>
    <col min="2" max="2" width="1.42578125" style="14" customWidth="1"/>
    <col min="3" max="3" width="18.42578125" style="14" customWidth="1"/>
    <col min="4" max="4" width="1.42578125" style="14" customWidth="1"/>
    <col min="5" max="5" width="18.42578125" style="14" customWidth="1"/>
    <col min="6" max="10" width="9.140625" style="14"/>
    <col min="11" max="11" width="12.28515625" style="14" bestFit="1" customWidth="1"/>
    <col min="12" max="16384" width="9.140625" style="14"/>
  </cols>
  <sheetData>
    <row r="1" spans="1:5" ht="20.100000000000001" customHeight="1" x14ac:dyDescent="0.45">
      <c r="A1" s="28" t="s">
        <v>0</v>
      </c>
      <c r="B1" s="29"/>
      <c r="C1" s="29"/>
      <c r="D1" s="29"/>
      <c r="E1" s="29"/>
    </row>
    <row r="2" spans="1:5" ht="20.100000000000001" customHeight="1" x14ac:dyDescent="0.45">
      <c r="A2" s="28" t="s">
        <v>110</v>
      </c>
      <c r="B2" s="29"/>
      <c r="C2" s="29"/>
      <c r="D2" s="29"/>
      <c r="E2" s="29"/>
    </row>
    <row r="3" spans="1:5" ht="20.100000000000001" customHeight="1" x14ac:dyDescent="0.45">
      <c r="A3" s="28" t="s">
        <v>2</v>
      </c>
      <c r="B3" s="29"/>
      <c r="C3" s="29"/>
      <c r="D3" s="29"/>
      <c r="E3" s="29"/>
    </row>
    <row r="5" spans="1:5" ht="21" x14ac:dyDescent="0.45">
      <c r="A5" s="35" t="s">
        <v>192</v>
      </c>
      <c r="B5" s="29"/>
      <c r="C5" s="29"/>
      <c r="D5" s="29"/>
      <c r="E5" s="29"/>
    </row>
    <row r="7" spans="1:5" ht="21" x14ac:dyDescent="0.45">
      <c r="C7" s="1" t="s">
        <v>126</v>
      </c>
      <c r="E7" s="1" t="s">
        <v>7</v>
      </c>
    </row>
    <row r="8" spans="1:5" ht="21" x14ac:dyDescent="0.45">
      <c r="A8" s="2" t="s">
        <v>122</v>
      </c>
      <c r="C8" s="2" t="s">
        <v>84</v>
      </c>
      <c r="E8" s="2" t="s">
        <v>84</v>
      </c>
    </row>
    <row r="9" spans="1:5" s="18" customFormat="1" x14ac:dyDescent="0.45">
      <c r="A9" s="17" t="s">
        <v>18</v>
      </c>
      <c r="C9" s="17">
        <f>SUM($C$8)</f>
        <v>0</v>
      </c>
      <c r="E9" s="17">
        <f>SUM($E$8)</f>
        <v>0</v>
      </c>
    </row>
    <row r="10" spans="1:5" x14ac:dyDescent="0.45">
      <c r="C10" s="4"/>
      <c r="E10" s="4"/>
    </row>
  </sheetData>
  <sheetProtection algorithmName="SHA-512" hashValue="fRGuOeEt1fSGejkMswmsGaoZ+4MtycU4PeJndAXTb4Ie/0NQpyRyD5ja4W87XBmSOnJWpSGY9Dodlrgzz9Hxqg==" saltValue="xTZ6PiIiF9WBV2R7zHnufQ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rightToLeft="1" view="pageBreakPreview" zoomScale="80" zoomScaleNormal="100" zoomScaleSheetLayoutView="80" workbookViewId="0">
      <selection activeCell="E26" sqref="E26"/>
    </sheetView>
  </sheetViews>
  <sheetFormatPr defaultRowHeight="18.75" x14ac:dyDescent="0.45"/>
  <cols>
    <col min="1" max="1" width="10.85546875" style="14" bestFit="1" customWidth="1"/>
    <col min="2" max="2" width="1.42578125" style="14" customWidth="1"/>
    <col min="3" max="3" width="14.140625" style="14" bestFit="1" customWidth="1"/>
    <col min="4" max="4" width="1.42578125" style="14" customWidth="1"/>
    <col min="5" max="5" width="19.42578125" style="14" bestFit="1" customWidth="1"/>
    <col min="6" max="6" width="1.42578125" style="14" customWidth="1"/>
    <col min="7" max="7" width="19.85546875" style="14" bestFit="1" customWidth="1"/>
    <col min="8" max="8" width="1.42578125" style="14" customWidth="1"/>
    <col min="9" max="9" width="13.7109375" style="14" bestFit="1" customWidth="1"/>
    <col min="10" max="10" width="19.7109375" style="14" bestFit="1" customWidth="1"/>
    <col min="11" max="11" width="1.42578125" style="14" customWidth="1"/>
    <col min="12" max="12" width="11.85546875" style="14" bestFit="1" customWidth="1"/>
    <col min="13" max="13" width="17.28515625" style="14" bestFit="1" customWidth="1"/>
    <col min="14" max="14" width="1.42578125" style="14" customWidth="1"/>
    <col min="15" max="15" width="13.7109375" style="14" bestFit="1" customWidth="1"/>
    <col min="16" max="16" width="1.42578125" style="14" customWidth="1"/>
    <col min="17" max="17" width="26.28515625" style="14" bestFit="1" customWidth="1"/>
    <col min="18" max="18" width="1.42578125" style="14" customWidth="1"/>
    <col min="19" max="19" width="19.85546875" style="14" bestFit="1" customWidth="1"/>
    <col min="20" max="20" width="1.42578125" style="14" customWidth="1"/>
    <col min="21" max="21" width="19.7109375" style="14" bestFit="1" customWidth="1"/>
    <col min="22" max="22" width="1.42578125" style="14" customWidth="1"/>
    <col min="23" max="23" width="29.7109375" style="14" bestFit="1" customWidth="1"/>
    <col min="24" max="16384" width="9.140625" style="14"/>
  </cols>
  <sheetData>
    <row r="1" spans="1:23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3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5" spans="1:23" ht="21" x14ac:dyDescent="0.45">
      <c r="A5" s="35" t="s">
        <v>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21" x14ac:dyDescent="0.45">
      <c r="A6" s="35" t="s">
        <v>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3" x14ac:dyDescent="0.45">
      <c r="W7" s="15"/>
    </row>
    <row r="8" spans="1:23" ht="21" x14ac:dyDescent="0.45">
      <c r="C8" s="30" t="s">
        <v>5</v>
      </c>
      <c r="D8" s="31"/>
      <c r="E8" s="31"/>
      <c r="F8" s="31"/>
      <c r="G8" s="31"/>
      <c r="I8" s="30" t="s">
        <v>6</v>
      </c>
      <c r="J8" s="31"/>
      <c r="K8" s="31"/>
      <c r="L8" s="31"/>
      <c r="M8" s="31"/>
      <c r="O8" s="30" t="s">
        <v>7</v>
      </c>
      <c r="P8" s="31"/>
      <c r="Q8" s="31"/>
      <c r="R8" s="31"/>
      <c r="S8" s="31"/>
      <c r="T8" s="31"/>
      <c r="U8" s="31"/>
      <c r="V8" s="31"/>
      <c r="W8" s="31"/>
    </row>
    <row r="9" spans="1:23" x14ac:dyDescent="0.45">
      <c r="A9" s="32" t="s">
        <v>8</v>
      </c>
      <c r="C9" s="32" t="s">
        <v>9</v>
      </c>
      <c r="E9" s="32" t="s">
        <v>10</v>
      </c>
      <c r="G9" s="32" t="s">
        <v>11</v>
      </c>
      <c r="I9" s="32" t="s">
        <v>12</v>
      </c>
      <c r="J9" s="29"/>
      <c r="L9" s="32" t="s">
        <v>13</v>
      </c>
      <c r="M9" s="29"/>
      <c r="O9" s="32" t="s">
        <v>9</v>
      </c>
      <c r="Q9" s="34" t="s">
        <v>14</v>
      </c>
      <c r="S9" s="32" t="s">
        <v>10</v>
      </c>
      <c r="U9" s="32" t="s">
        <v>11</v>
      </c>
      <c r="W9" s="34" t="s">
        <v>15</v>
      </c>
    </row>
    <row r="10" spans="1:23" x14ac:dyDescent="0.45">
      <c r="A10" s="33"/>
      <c r="C10" s="33"/>
      <c r="E10" s="33"/>
      <c r="G10" s="33"/>
      <c r="I10" s="12" t="s">
        <v>9</v>
      </c>
      <c r="J10" s="12" t="s">
        <v>10</v>
      </c>
      <c r="L10" s="12" t="s">
        <v>9</v>
      </c>
      <c r="M10" s="12" t="s">
        <v>16</v>
      </c>
      <c r="O10" s="33"/>
      <c r="Q10" s="33"/>
      <c r="S10" s="33"/>
      <c r="U10" s="33"/>
      <c r="W10" s="33"/>
    </row>
    <row r="11" spans="1:23" x14ac:dyDescent="0.45">
      <c r="A11" s="13" t="s">
        <v>17</v>
      </c>
      <c r="C11" s="7">
        <v>513049709</v>
      </c>
      <c r="E11" s="7">
        <v>3353528665963</v>
      </c>
      <c r="G11" s="7">
        <v>3301529055464</v>
      </c>
      <c r="I11" s="7">
        <v>456637403</v>
      </c>
      <c r="J11" s="7">
        <v>3226902605821</v>
      </c>
      <c r="L11" s="7">
        <v>5000000</v>
      </c>
      <c r="M11" s="7">
        <v>34473780000</v>
      </c>
      <c r="O11" s="7">
        <v>964687112</v>
      </c>
      <c r="Q11" s="7">
        <v>6720</v>
      </c>
      <c r="S11" s="7">
        <v>6547742158573</v>
      </c>
      <c r="U11" s="7">
        <v>6477770542622</v>
      </c>
      <c r="W11" s="8">
        <v>1.1826006790181831</v>
      </c>
    </row>
    <row r="12" spans="1:23" x14ac:dyDescent="0.45">
      <c r="A12" s="3" t="s">
        <v>18</v>
      </c>
      <c r="C12" s="3">
        <f>SUM(C11:$C$11)</f>
        <v>513049709</v>
      </c>
      <c r="E12" s="3">
        <f>SUM(E11:$E$11)</f>
        <v>3353528665963</v>
      </c>
      <c r="G12" s="3">
        <f>SUM(G11:$G$11)</f>
        <v>3301529055464</v>
      </c>
      <c r="I12" s="3">
        <f>SUM(I11:$I$11)</f>
        <v>456637403</v>
      </c>
      <c r="J12" s="3">
        <f>SUM(J11:$J$11)</f>
        <v>3226902605821</v>
      </c>
      <c r="L12" s="3">
        <f>SUM(L11:$L$11)</f>
        <v>5000000</v>
      </c>
      <c r="M12" s="3">
        <f>SUM(M11:$M$11)</f>
        <v>34473780000</v>
      </c>
      <c r="O12" s="3">
        <f>SUM(O11:$O$11)</f>
        <v>964687112</v>
      </c>
      <c r="Q12" s="3">
        <f>SUM(Q11:$Q$11)</f>
        <v>6720</v>
      </c>
      <c r="S12" s="3">
        <f>SUM(S11:$S$11)</f>
        <v>6547742158573</v>
      </c>
      <c r="U12" s="3">
        <f>SUM(U11:$U$11)</f>
        <v>6477770542622</v>
      </c>
      <c r="W12" s="9">
        <f>SUM(W11:$W$11)</f>
        <v>1.1826006790181831</v>
      </c>
    </row>
    <row r="13" spans="1:23" x14ac:dyDescent="0.45">
      <c r="C13" s="4"/>
      <c r="E13" s="4"/>
      <c r="G13" s="4"/>
      <c r="I13" s="4"/>
      <c r="J13" s="4"/>
      <c r="L13" s="4"/>
      <c r="M13" s="4"/>
      <c r="O13" s="4"/>
      <c r="Q13" s="4"/>
      <c r="S13" s="4"/>
      <c r="U13" s="4"/>
      <c r="W13" s="4"/>
    </row>
    <row r="14" spans="1:23" x14ac:dyDescent="0.45">
      <c r="W14" s="16"/>
    </row>
  </sheetData>
  <sheetProtection algorithmName="SHA-512" hashValue="6Us2Q3H93vaLHxEfqhw53gTljbsx6Nwnndu/Amiqye1j3levKxb0iVJj5MPUT3nRgymNBu1UUO5KgkwOLtA5Ew==" saltValue="c4ZUPRLB+i+1adz2IS0IUA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60" zoomScaleNormal="100" workbookViewId="0">
      <selection sqref="A1:Q10"/>
    </sheetView>
  </sheetViews>
  <sheetFormatPr defaultRowHeight="18.75" x14ac:dyDescent="0.45"/>
  <cols>
    <col min="1" max="1" width="17" style="14" customWidth="1"/>
    <col min="2" max="2" width="1.42578125" style="14" customWidth="1"/>
    <col min="3" max="3" width="14.140625" style="14" customWidth="1"/>
    <col min="4" max="4" width="1.42578125" style="14" customWidth="1"/>
    <col min="5" max="5" width="14.140625" style="14" customWidth="1"/>
    <col min="6" max="6" width="1.42578125" style="14" customWidth="1"/>
    <col min="7" max="7" width="14.140625" style="14" customWidth="1"/>
    <col min="8" max="8" width="1.42578125" style="14" customWidth="1"/>
    <col min="9" max="9" width="14.140625" style="14" customWidth="1"/>
    <col min="10" max="10" width="1.42578125" style="14" customWidth="1"/>
    <col min="11" max="11" width="14.140625" style="14" customWidth="1"/>
    <col min="12" max="12" width="1.42578125" style="14" customWidth="1"/>
    <col min="13" max="13" width="14.140625" style="14" customWidth="1"/>
    <col min="14" max="14" width="1.42578125" style="14" customWidth="1"/>
    <col min="15" max="15" width="14.140625" style="14" customWidth="1"/>
    <col min="16" max="16" width="1.42578125" style="14" customWidth="1"/>
    <col min="17" max="17" width="14.140625" style="14" customWidth="1"/>
    <col min="18" max="16384" width="9.140625" style="14"/>
  </cols>
  <sheetData>
    <row r="1" spans="1:17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ht="21" x14ac:dyDescent="0.45">
      <c r="A5" s="35" t="s">
        <v>19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7" spans="1:17" ht="21" x14ac:dyDescent="0.45">
      <c r="C7" s="30" t="s">
        <v>5</v>
      </c>
      <c r="D7" s="31"/>
      <c r="E7" s="31"/>
      <c r="F7" s="31"/>
      <c r="G7" s="31"/>
      <c r="H7" s="31"/>
      <c r="I7" s="31"/>
      <c r="K7" s="30" t="s">
        <v>7</v>
      </c>
      <c r="L7" s="31"/>
      <c r="M7" s="31"/>
      <c r="N7" s="31"/>
      <c r="O7" s="31"/>
      <c r="P7" s="31"/>
      <c r="Q7" s="31"/>
    </row>
    <row r="8" spans="1:17" ht="21" x14ac:dyDescent="0.45">
      <c r="A8" s="1" t="s">
        <v>20</v>
      </c>
      <c r="C8" s="1" t="s">
        <v>21</v>
      </c>
      <c r="E8" s="1" t="s">
        <v>22</v>
      </c>
      <c r="G8" s="1" t="s">
        <v>23</v>
      </c>
      <c r="I8" s="1" t="s">
        <v>24</v>
      </c>
      <c r="K8" s="1" t="s">
        <v>21</v>
      </c>
      <c r="M8" s="1" t="s">
        <v>22</v>
      </c>
      <c r="O8" s="1" t="s">
        <v>23</v>
      </c>
      <c r="Q8" s="1" t="s">
        <v>24</v>
      </c>
    </row>
    <row r="9" spans="1:17" s="18" customFormat="1" x14ac:dyDescent="0.45">
      <c r="A9" s="17" t="s">
        <v>18</v>
      </c>
      <c r="C9" s="17">
        <f>SUM($C$8)</f>
        <v>0</v>
      </c>
      <c r="E9" s="17">
        <f>SUM($E$8)</f>
        <v>0</v>
      </c>
      <c r="I9" s="17">
        <f>SUM($I$8)</f>
        <v>0</v>
      </c>
      <c r="K9" s="17">
        <f>SUM($K$8)</f>
        <v>0</v>
      </c>
      <c r="M9" s="17">
        <f>SUM($M$8)</f>
        <v>0</v>
      </c>
      <c r="Q9" s="17">
        <f>SUM($Q$8)</f>
        <v>0</v>
      </c>
    </row>
    <row r="10" spans="1:17" x14ac:dyDescent="0.45">
      <c r="C10" s="4"/>
      <c r="E10" s="4"/>
      <c r="I10" s="4"/>
      <c r="K10" s="4"/>
      <c r="M10" s="4"/>
      <c r="Q10" s="4"/>
    </row>
  </sheetData>
  <sheetProtection algorithmName="SHA-512" hashValue="+1NRnygZ2bW1p3k7QWI2255QkO6RqiUOWFB1+1+cCSlDr8XH3l04eM1xAHIcSjIXcWRQi/JPahwvWHk/1vM1cw==" saltValue="txMSJb6Twm3cICNk29LNXw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"/>
  <sheetViews>
    <sheetView rightToLeft="1" view="pageBreakPreview" zoomScale="60" zoomScaleNormal="100" workbookViewId="0">
      <selection sqref="A1:AI20"/>
    </sheetView>
  </sheetViews>
  <sheetFormatPr defaultRowHeight="18.75" x14ac:dyDescent="0.45"/>
  <cols>
    <col min="1" max="1" width="17" style="14" customWidth="1"/>
    <col min="2" max="2" width="1.42578125" style="14" customWidth="1"/>
    <col min="3" max="3" width="8.5703125" style="14" customWidth="1"/>
    <col min="4" max="4" width="1.42578125" style="14" customWidth="1"/>
    <col min="5" max="5" width="11.42578125" style="14" customWidth="1"/>
    <col min="6" max="6" width="1.42578125" style="14" customWidth="1"/>
    <col min="7" max="7" width="11.42578125" style="14" customWidth="1"/>
    <col min="8" max="8" width="1.42578125" style="14" customWidth="1"/>
    <col min="9" max="9" width="11.42578125" style="14" customWidth="1"/>
    <col min="10" max="10" width="1.42578125" style="14" customWidth="1"/>
    <col min="11" max="11" width="7.140625" style="14" customWidth="1"/>
    <col min="12" max="12" width="1.42578125" style="14" customWidth="1"/>
    <col min="13" max="13" width="7.140625" style="14" customWidth="1"/>
    <col min="14" max="14" width="1.42578125" style="14" customWidth="1"/>
    <col min="15" max="15" width="11.42578125" style="14" customWidth="1"/>
    <col min="16" max="16" width="1.42578125" style="14" customWidth="1"/>
    <col min="17" max="17" width="18.42578125" style="14" customWidth="1"/>
    <col min="18" max="18" width="1.42578125" style="14" customWidth="1"/>
    <col min="19" max="19" width="18.42578125" style="14" customWidth="1"/>
    <col min="20" max="20" width="1.42578125" style="14" customWidth="1"/>
    <col min="21" max="21" width="11.42578125" style="14" customWidth="1"/>
    <col min="22" max="22" width="18.42578125" style="14" customWidth="1"/>
    <col min="23" max="23" width="1.42578125" style="14" customWidth="1"/>
    <col min="24" max="24" width="11.42578125" style="14" customWidth="1"/>
    <col min="25" max="25" width="18.42578125" style="14" customWidth="1"/>
    <col min="26" max="26" width="1.42578125" style="14" customWidth="1"/>
    <col min="27" max="27" width="11.42578125" style="14" customWidth="1"/>
    <col min="28" max="28" width="1.42578125" style="14" customWidth="1"/>
    <col min="29" max="29" width="11.42578125" style="14" customWidth="1"/>
    <col min="30" max="30" width="1.42578125" style="14" customWidth="1"/>
    <col min="31" max="31" width="18.42578125" style="14" customWidth="1"/>
    <col min="32" max="32" width="1.42578125" style="14" customWidth="1"/>
    <col min="33" max="33" width="18.42578125" style="14" customWidth="1"/>
    <col min="34" max="34" width="1.42578125" style="14" customWidth="1"/>
    <col min="35" max="35" width="8.5703125" style="14" customWidth="1"/>
    <col min="36" max="16384" width="9.140625" style="14"/>
  </cols>
  <sheetData>
    <row r="1" spans="1:35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</row>
    <row r="2" spans="1:35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pans="1:35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</row>
    <row r="5" spans="1:35" ht="21" x14ac:dyDescent="0.45">
      <c r="A5" s="35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</row>
    <row r="7" spans="1:35" ht="21" x14ac:dyDescent="0.45">
      <c r="C7" s="30" t="s">
        <v>26</v>
      </c>
      <c r="D7" s="31"/>
      <c r="E7" s="31"/>
      <c r="F7" s="31"/>
      <c r="G7" s="31"/>
      <c r="H7" s="31"/>
      <c r="I7" s="31"/>
      <c r="J7" s="31"/>
      <c r="K7" s="31"/>
      <c r="L7" s="31"/>
      <c r="M7" s="31"/>
      <c r="O7" s="30" t="s">
        <v>5</v>
      </c>
      <c r="P7" s="31"/>
      <c r="Q7" s="31"/>
      <c r="R7" s="31"/>
      <c r="S7" s="31"/>
      <c r="U7" s="30" t="s">
        <v>6</v>
      </c>
      <c r="V7" s="31"/>
      <c r="W7" s="31"/>
      <c r="X7" s="31"/>
      <c r="Y7" s="31"/>
      <c r="AA7" s="30" t="s">
        <v>7</v>
      </c>
      <c r="AB7" s="31"/>
      <c r="AC7" s="31"/>
      <c r="AD7" s="31"/>
      <c r="AE7" s="31"/>
      <c r="AF7" s="31"/>
      <c r="AG7" s="31"/>
      <c r="AH7" s="31"/>
      <c r="AI7" s="31"/>
    </row>
    <row r="8" spans="1:35" x14ac:dyDescent="0.45">
      <c r="A8" s="32" t="s">
        <v>27</v>
      </c>
      <c r="C8" s="34" t="s">
        <v>28</v>
      </c>
      <c r="E8" s="34" t="s">
        <v>29</v>
      </c>
      <c r="G8" s="34" t="s">
        <v>30</v>
      </c>
      <c r="I8" s="34" t="s">
        <v>31</v>
      </c>
      <c r="K8" s="34" t="s">
        <v>32</v>
      </c>
      <c r="M8" s="34" t="s">
        <v>24</v>
      </c>
      <c r="O8" s="32" t="s">
        <v>9</v>
      </c>
      <c r="Q8" s="32" t="s">
        <v>10</v>
      </c>
      <c r="S8" s="32" t="s">
        <v>11</v>
      </c>
      <c r="U8" s="32" t="s">
        <v>12</v>
      </c>
      <c r="V8" s="29"/>
      <c r="X8" s="32" t="s">
        <v>13</v>
      </c>
      <c r="Y8" s="29"/>
      <c r="AA8" s="32" t="s">
        <v>9</v>
      </c>
      <c r="AC8" s="34" t="s">
        <v>33</v>
      </c>
      <c r="AE8" s="32" t="s">
        <v>10</v>
      </c>
      <c r="AG8" s="32" t="s">
        <v>11</v>
      </c>
      <c r="AI8" s="34" t="s">
        <v>15</v>
      </c>
    </row>
    <row r="9" spans="1:35" x14ac:dyDescent="0.45">
      <c r="A9" s="33"/>
      <c r="C9" s="33"/>
      <c r="E9" s="33"/>
      <c r="G9" s="33"/>
      <c r="I9" s="33"/>
      <c r="K9" s="33"/>
      <c r="M9" s="33"/>
      <c r="O9" s="33"/>
      <c r="Q9" s="33"/>
      <c r="S9" s="33"/>
      <c r="U9" s="12" t="s">
        <v>9</v>
      </c>
      <c r="V9" s="12" t="s">
        <v>10</v>
      </c>
      <c r="X9" s="12" t="s">
        <v>9</v>
      </c>
      <c r="Y9" s="12" t="s">
        <v>16</v>
      </c>
      <c r="AA9" s="33"/>
      <c r="AC9" s="33"/>
      <c r="AE9" s="33"/>
      <c r="AG9" s="33"/>
      <c r="AI9" s="33"/>
    </row>
    <row r="10" spans="1:35" ht="37.5" x14ac:dyDescent="0.45">
      <c r="A10" s="13" t="s">
        <v>34</v>
      </c>
      <c r="C10" s="6" t="s">
        <v>35</v>
      </c>
      <c r="E10" s="6" t="s">
        <v>36</v>
      </c>
      <c r="G10" s="6" t="s">
        <v>37</v>
      </c>
      <c r="I10" s="6" t="s">
        <v>38</v>
      </c>
      <c r="K10" s="6" t="s">
        <v>39</v>
      </c>
      <c r="O10" s="7">
        <v>150000</v>
      </c>
      <c r="Q10" s="7">
        <v>150068750000</v>
      </c>
      <c r="S10" s="7">
        <v>149891250000</v>
      </c>
      <c r="U10" s="19">
        <v>0</v>
      </c>
      <c r="V10" s="19">
        <v>0</v>
      </c>
      <c r="X10" s="7">
        <v>150000</v>
      </c>
      <c r="Y10" s="7">
        <v>149891250000</v>
      </c>
      <c r="AA10" s="19">
        <v>0</v>
      </c>
      <c r="AC10" s="19">
        <v>0</v>
      </c>
      <c r="AE10" s="19">
        <v>0</v>
      </c>
      <c r="AG10" s="19">
        <v>0</v>
      </c>
      <c r="AI10" s="19">
        <v>0</v>
      </c>
    </row>
    <row r="11" spans="1:35" ht="37.5" x14ac:dyDescent="0.45">
      <c r="A11" s="13" t="s">
        <v>40</v>
      </c>
      <c r="C11" s="6" t="s">
        <v>35</v>
      </c>
      <c r="E11" s="6" t="s">
        <v>41</v>
      </c>
      <c r="G11" s="6" t="s">
        <v>42</v>
      </c>
      <c r="I11" s="6" t="s">
        <v>43</v>
      </c>
      <c r="K11" s="6" t="s">
        <v>39</v>
      </c>
      <c r="O11" s="7">
        <v>4000</v>
      </c>
      <c r="Q11" s="7">
        <v>3546395201</v>
      </c>
      <c r="S11" s="7">
        <v>3997100000</v>
      </c>
      <c r="U11" s="19">
        <v>0</v>
      </c>
      <c r="V11" s="19">
        <v>0</v>
      </c>
      <c r="X11" s="19">
        <v>0</v>
      </c>
      <c r="Y11" s="19">
        <v>0</v>
      </c>
      <c r="Z11" s="6"/>
      <c r="AA11" s="7">
        <v>4000</v>
      </c>
      <c r="AC11" s="7">
        <v>1000000</v>
      </c>
      <c r="AE11" s="7">
        <v>3546395201</v>
      </c>
      <c r="AG11" s="7">
        <v>3997100000</v>
      </c>
      <c r="AI11" s="8">
        <v>7.297222312833342E-4</v>
      </c>
    </row>
    <row r="12" spans="1:35" ht="37.5" x14ac:dyDescent="0.45">
      <c r="A12" s="13" t="s">
        <v>44</v>
      </c>
      <c r="C12" s="6" t="s">
        <v>35</v>
      </c>
      <c r="E12" s="6" t="s">
        <v>41</v>
      </c>
      <c r="G12" s="6" t="s">
        <v>45</v>
      </c>
      <c r="I12" s="6" t="s">
        <v>46</v>
      </c>
      <c r="K12" s="6" t="s">
        <v>39</v>
      </c>
      <c r="O12" s="7">
        <v>24920</v>
      </c>
      <c r="Q12" s="7">
        <v>24681310019</v>
      </c>
      <c r="S12" s="7">
        <v>24901933000</v>
      </c>
      <c r="U12" s="19">
        <v>0</v>
      </c>
      <c r="V12" s="19">
        <v>0</v>
      </c>
      <c r="X12" s="19">
        <v>0</v>
      </c>
      <c r="Y12" s="19">
        <v>0</v>
      </c>
      <c r="Z12" s="6"/>
      <c r="AA12" s="7">
        <v>24920</v>
      </c>
      <c r="AC12" s="7">
        <v>1020000</v>
      </c>
      <c r="AE12" s="7">
        <v>24681310019</v>
      </c>
      <c r="AG12" s="7">
        <v>25399971660</v>
      </c>
      <c r="AI12" s="8">
        <v>4.6370928909130749E-3</v>
      </c>
    </row>
    <row r="13" spans="1:35" ht="56.25" x14ac:dyDescent="0.45">
      <c r="A13" s="13" t="s">
        <v>47</v>
      </c>
      <c r="C13" s="6" t="s">
        <v>35</v>
      </c>
      <c r="E13" s="6" t="s">
        <v>41</v>
      </c>
      <c r="G13" s="6" t="s">
        <v>48</v>
      </c>
      <c r="I13" s="6" t="s">
        <v>49</v>
      </c>
      <c r="K13" s="6" t="s">
        <v>39</v>
      </c>
      <c r="O13" s="7">
        <v>2100</v>
      </c>
      <c r="Q13" s="7">
        <v>2096044286</v>
      </c>
      <c r="S13" s="7">
        <v>2098477500</v>
      </c>
      <c r="U13" s="19">
        <v>0</v>
      </c>
      <c r="V13" s="19">
        <v>0</v>
      </c>
      <c r="X13" s="19">
        <v>0</v>
      </c>
      <c r="Y13" s="19">
        <v>0</v>
      </c>
      <c r="Z13" s="6"/>
      <c r="AA13" s="7">
        <v>2100</v>
      </c>
      <c r="AC13" s="7">
        <v>1000000</v>
      </c>
      <c r="AE13" s="7">
        <v>2096044286</v>
      </c>
      <c r="AG13" s="7">
        <v>2098477500</v>
      </c>
      <c r="AI13" s="8">
        <v>3.8310417142375041E-4</v>
      </c>
    </row>
    <row r="14" spans="1:35" ht="37.5" x14ac:dyDescent="0.45">
      <c r="A14" s="13" t="s">
        <v>50</v>
      </c>
      <c r="C14" s="6" t="s">
        <v>35</v>
      </c>
      <c r="E14" s="6" t="s">
        <v>36</v>
      </c>
      <c r="G14" s="6" t="s">
        <v>51</v>
      </c>
      <c r="I14" s="6" t="s">
        <v>52</v>
      </c>
      <c r="K14" s="6" t="s">
        <v>53</v>
      </c>
      <c r="O14" s="7">
        <v>17000</v>
      </c>
      <c r="Q14" s="7">
        <v>15629891686</v>
      </c>
      <c r="S14" s="7">
        <v>10617296875</v>
      </c>
      <c r="U14" s="19">
        <v>0</v>
      </c>
      <c r="V14" s="19">
        <v>0</v>
      </c>
      <c r="X14" s="19">
        <v>0</v>
      </c>
      <c r="Y14" s="19">
        <v>0</v>
      </c>
      <c r="Z14" s="6"/>
      <c r="AA14" s="7">
        <v>17000</v>
      </c>
      <c r="AC14" s="7">
        <v>625000</v>
      </c>
      <c r="AE14" s="7">
        <v>15629891686</v>
      </c>
      <c r="AG14" s="7">
        <v>10617296875</v>
      </c>
      <c r="AI14" s="8">
        <v>1.9383246768463565E-3</v>
      </c>
    </row>
    <row r="15" spans="1:35" ht="56.25" x14ac:dyDescent="0.45">
      <c r="A15" s="13" t="s">
        <v>54</v>
      </c>
      <c r="C15" s="6" t="s">
        <v>55</v>
      </c>
      <c r="E15" s="6" t="s">
        <v>41</v>
      </c>
      <c r="G15" s="6" t="s">
        <v>56</v>
      </c>
      <c r="I15" s="6" t="s">
        <v>57</v>
      </c>
      <c r="K15" s="6" t="s">
        <v>53</v>
      </c>
      <c r="O15" s="7">
        <v>2810</v>
      </c>
      <c r="Q15" s="7">
        <v>2724957615</v>
      </c>
      <c r="S15" s="7">
        <v>2690028314</v>
      </c>
      <c r="U15" s="19">
        <v>0</v>
      </c>
      <c r="V15" s="19">
        <v>0</v>
      </c>
      <c r="X15" s="19">
        <v>0</v>
      </c>
      <c r="Y15" s="19">
        <v>0</v>
      </c>
      <c r="Z15" s="6"/>
      <c r="AA15" s="7">
        <v>2810</v>
      </c>
      <c r="AC15" s="7">
        <v>958000</v>
      </c>
      <c r="AE15" s="7">
        <v>2724957615</v>
      </c>
      <c r="AG15" s="7">
        <v>2690028314</v>
      </c>
      <c r="AI15" s="8">
        <v>4.9109941295124606E-4</v>
      </c>
    </row>
    <row r="16" spans="1:35" ht="37.5" x14ac:dyDescent="0.45">
      <c r="A16" s="13" t="s">
        <v>58</v>
      </c>
      <c r="C16" s="6" t="s">
        <v>55</v>
      </c>
      <c r="E16" s="6" t="s">
        <v>41</v>
      </c>
      <c r="G16" s="6" t="s">
        <v>59</v>
      </c>
      <c r="I16" s="6" t="s">
        <v>60</v>
      </c>
      <c r="K16" s="6" t="s">
        <v>53</v>
      </c>
      <c r="O16" s="7">
        <v>19000</v>
      </c>
      <c r="Q16" s="7">
        <v>19009840035</v>
      </c>
      <c r="S16" s="7">
        <v>18929266325</v>
      </c>
      <c r="U16" s="19">
        <v>0</v>
      </c>
      <c r="V16" s="19">
        <v>0</v>
      </c>
      <c r="X16" s="19">
        <v>0</v>
      </c>
      <c r="Y16" s="19">
        <v>0</v>
      </c>
      <c r="Z16" s="6"/>
      <c r="AA16" s="7">
        <v>19000</v>
      </c>
      <c r="AC16" s="7">
        <v>997000</v>
      </c>
      <c r="AE16" s="7">
        <v>19009840035</v>
      </c>
      <c r="AG16" s="7">
        <v>18929266325</v>
      </c>
      <c r="AI16" s="8">
        <v>3.4557820568000496E-3</v>
      </c>
    </row>
    <row r="17" spans="1:35" ht="37.5" x14ac:dyDescent="0.45">
      <c r="A17" s="13" t="s">
        <v>61</v>
      </c>
      <c r="C17" s="6" t="s">
        <v>35</v>
      </c>
      <c r="E17" s="6" t="s">
        <v>36</v>
      </c>
      <c r="G17" s="6" t="s">
        <v>62</v>
      </c>
      <c r="I17" s="6" t="s">
        <v>63</v>
      </c>
      <c r="K17" s="6" t="s">
        <v>64</v>
      </c>
      <c r="O17" s="7">
        <v>21500</v>
      </c>
      <c r="Q17" s="7">
        <v>20782132103</v>
      </c>
      <c r="S17" s="7">
        <v>14716822562</v>
      </c>
      <c r="U17" s="19">
        <v>0</v>
      </c>
      <c r="V17" s="19">
        <v>0</v>
      </c>
      <c r="X17" s="19">
        <v>0</v>
      </c>
      <c r="Y17" s="19">
        <v>0</v>
      </c>
      <c r="Z17" s="6"/>
      <c r="AA17" s="7">
        <v>21500</v>
      </c>
      <c r="AC17" s="7">
        <v>685000</v>
      </c>
      <c r="AE17" s="7">
        <v>20782132103</v>
      </c>
      <c r="AG17" s="7">
        <v>14716822562</v>
      </c>
      <c r="AI17" s="8">
        <v>2.6867460402150447E-3</v>
      </c>
    </row>
    <row r="18" spans="1:35" ht="37.5" x14ac:dyDescent="0.45">
      <c r="A18" s="13" t="s">
        <v>65</v>
      </c>
      <c r="C18" s="6" t="s">
        <v>35</v>
      </c>
      <c r="E18" s="6" t="s">
        <v>36</v>
      </c>
      <c r="G18" s="6" t="s">
        <v>66</v>
      </c>
      <c r="I18" s="6" t="s">
        <v>67</v>
      </c>
      <c r="K18" s="6" t="s">
        <v>68</v>
      </c>
      <c r="O18" s="7">
        <v>200</v>
      </c>
      <c r="Q18" s="7">
        <v>190538040</v>
      </c>
      <c r="S18" s="7">
        <v>192460365</v>
      </c>
      <c r="U18" s="19">
        <v>0</v>
      </c>
      <c r="V18" s="19">
        <v>0</v>
      </c>
      <c r="X18" s="19">
        <v>0</v>
      </c>
      <c r="Y18" s="19">
        <v>0</v>
      </c>
      <c r="Z18" s="6"/>
      <c r="AA18" s="7">
        <v>200</v>
      </c>
      <c r="AC18" s="7">
        <v>984000</v>
      </c>
      <c r="AE18" s="7">
        <v>190538040</v>
      </c>
      <c r="AG18" s="7">
        <v>196657320</v>
      </c>
      <c r="AI18" s="8">
        <v>3.5902333779140038E-5</v>
      </c>
    </row>
    <row r="19" spans="1:35" x14ac:dyDescent="0.45">
      <c r="A19" s="3" t="s">
        <v>18</v>
      </c>
      <c r="O19" s="3">
        <f>SUM(O10:$O$18)</f>
        <v>241530</v>
      </c>
      <c r="Q19" s="3">
        <f>SUM(Q10:$Q$18)</f>
        <v>238729858985</v>
      </c>
      <c r="S19" s="3">
        <f>SUM(S10:$S$18)</f>
        <v>228034634941</v>
      </c>
      <c r="U19" s="17">
        <f>SUM(U10:$U$18)</f>
        <v>0</v>
      </c>
      <c r="V19" s="17">
        <f>SUM(V10:$V$18)</f>
        <v>0</v>
      </c>
      <c r="X19" s="3">
        <f>SUM(X10:$X$18)</f>
        <v>150000</v>
      </c>
      <c r="Y19" s="3">
        <f>SUM(Y10:$Y$18)</f>
        <v>149891250000</v>
      </c>
      <c r="AA19" s="3">
        <f>SUM(AA10:$AA$18)</f>
        <v>91530</v>
      </c>
      <c r="AC19" s="3">
        <f>SUM(AC10:$AC$18)</f>
        <v>7269000</v>
      </c>
      <c r="AE19" s="3">
        <f>SUM(AE10:$AE$18)</f>
        <v>88661108985</v>
      </c>
      <c r="AG19" s="3">
        <f>SUM(AG10:$AG$18)</f>
        <v>78645620556</v>
      </c>
      <c r="AI19" s="9">
        <f>SUM(AI10:$AI$18)</f>
        <v>1.4357773814211997E-2</v>
      </c>
    </row>
    <row r="20" spans="1:35" x14ac:dyDescent="0.45">
      <c r="O20" s="4"/>
      <c r="Q20" s="4"/>
      <c r="S20" s="4"/>
      <c r="U20" s="4"/>
      <c r="V20" s="4"/>
      <c r="X20" s="4"/>
      <c r="Y20" s="4"/>
      <c r="AA20" s="4"/>
      <c r="AC20" s="4"/>
      <c r="AE20" s="4"/>
      <c r="AG20" s="4"/>
      <c r="AI20" s="4"/>
    </row>
  </sheetData>
  <sheetProtection algorithmName="SHA-512" hashValue="B8gNFnaVFdJ7fZXekAbdMvgHM2H/otiN7YeUKeURO3tjCLpUeLemyPrxlsCzNgvuOSaJZrLLCdXTc3axV/RycA==" saltValue="X5PgNj36CF4jHXIQJ+dZNQ==" spinCount="100000" sheet="1" objects="1" scenarios="1" selectLockedCells="1" autoFilter="0" selectUnlockedCell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activeCell="G32" sqref="G32"/>
    </sheetView>
  </sheetViews>
  <sheetFormatPr defaultRowHeight="18.75" x14ac:dyDescent="0.45"/>
  <cols>
    <col min="1" max="1" width="28.42578125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11.42578125" style="14" customWidth="1"/>
    <col min="6" max="6" width="1.42578125" style="14" customWidth="1"/>
    <col min="7" max="7" width="14.140625" style="14" customWidth="1"/>
    <col min="8" max="8" width="1.42578125" style="14" customWidth="1"/>
    <col min="9" max="9" width="8.5703125" style="14" customWidth="1"/>
    <col min="10" max="10" width="1.42578125" style="14" customWidth="1"/>
    <col min="11" max="11" width="21.28515625" style="14" customWidth="1"/>
    <col min="12" max="12" width="1.42578125" style="14" customWidth="1"/>
    <col min="13" max="13" width="28.42578125" style="14" customWidth="1"/>
    <col min="14" max="16384" width="9.140625" style="14"/>
  </cols>
  <sheetData>
    <row r="1" spans="1:13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5" spans="1:13" ht="21" x14ac:dyDescent="0.45">
      <c r="A5" s="35" t="s">
        <v>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21" x14ac:dyDescent="0.45">
      <c r="A6" s="35" t="s">
        <v>70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8" spans="1:13" ht="21" x14ac:dyDescent="0.45">
      <c r="C8" s="30" t="s">
        <v>7</v>
      </c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1:13" ht="42" x14ac:dyDescent="0.45">
      <c r="A9" s="1" t="s">
        <v>71</v>
      </c>
      <c r="C9" s="1" t="s">
        <v>9</v>
      </c>
      <c r="E9" s="1" t="s">
        <v>72</v>
      </c>
      <c r="G9" s="1" t="s">
        <v>73</v>
      </c>
      <c r="I9" s="1" t="s">
        <v>74</v>
      </c>
      <c r="K9" s="2" t="s">
        <v>75</v>
      </c>
      <c r="M9" s="1" t="s">
        <v>76</v>
      </c>
    </row>
    <row r="10" spans="1:13" s="18" customFormat="1" x14ac:dyDescent="0.45">
      <c r="A10" s="17" t="s">
        <v>18</v>
      </c>
      <c r="K10" s="17">
        <f>SUM($K$9)</f>
        <v>0</v>
      </c>
    </row>
    <row r="11" spans="1:13" x14ac:dyDescent="0.45">
      <c r="K11" s="4"/>
    </row>
  </sheetData>
  <sheetProtection algorithmName="SHA-512" hashValue="Fa4T+T+wWo5WHIEZSlOHdNSz+E2++BsGOHL2kJEzblzaZXPKv4dLWTa0D7oI4+ZzJW7O1Ettm/Uswsxyu4eQbg==" saltValue="P35eEjmjtMl2ERbPoObQNg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rightToLeft="1" view="pageBreakPreview" zoomScale="90" zoomScaleNormal="100" zoomScaleSheetLayoutView="90" workbookViewId="0">
      <selection activeCell="I9" sqref="I9:I14"/>
    </sheetView>
  </sheetViews>
  <sheetFormatPr defaultRowHeight="18.75" x14ac:dyDescent="0.45"/>
  <cols>
    <col min="1" max="1" width="21.28515625" style="14" customWidth="1"/>
    <col min="2" max="2" width="1.42578125" style="14" customWidth="1"/>
    <col min="3" max="3" width="18.42578125" style="14" customWidth="1"/>
    <col min="4" max="4" width="1.42578125" style="14" customWidth="1"/>
    <col min="5" max="5" width="10" style="14" customWidth="1"/>
    <col min="6" max="6" width="1.42578125" style="14" customWidth="1"/>
    <col min="7" max="7" width="11.42578125" style="14" customWidth="1"/>
    <col min="8" max="8" width="1.42578125" style="14" customWidth="1"/>
    <col min="9" max="9" width="11.42578125" style="14" customWidth="1"/>
    <col min="10" max="10" width="1.42578125" style="14" customWidth="1"/>
    <col min="11" max="11" width="18.42578125" style="14" customWidth="1"/>
    <col min="12" max="12" width="1.42578125" style="14" customWidth="1"/>
    <col min="13" max="13" width="19.85546875" style="14" bestFit="1" customWidth="1"/>
    <col min="14" max="14" width="1.42578125" style="14" customWidth="1"/>
    <col min="15" max="15" width="20.140625" style="14" bestFit="1" customWidth="1"/>
    <col min="16" max="16" width="1.42578125" style="14" customWidth="1"/>
    <col min="17" max="17" width="18.42578125" style="14" customWidth="1"/>
    <col min="18" max="18" width="1.42578125" style="14" customWidth="1"/>
    <col min="19" max="19" width="10.7109375" style="14" customWidth="1"/>
    <col min="20" max="16384" width="9.140625" style="14"/>
  </cols>
  <sheetData>
    <row r="1" spans="1:1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5" spans="1:19" ht="21" x14ac:dyDescent="0.45">
      <c r="A5" s="35" t="s">
        <v>77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7" spans="1:19" ht="21" x14ac:dyDescent="0.45">
      <c r="C7" s="30" t="s">
        <v>78</v>
      </c>
      <c r="D7" s="31"/>
      <c r="E7" s="31"/>
      <c r="F7" s="31"/>
      <c r="G7" s="31"/>
      <c r="H7" s="31"/>
      <c r="I7" s="31"/>
      <c r="K7" s="1" t="s">
        <v>5</v>
      </c>
      <c r="M7" s="30" t="s">
        <v>6</v>
      </c>
      <c r="N7" s="31"/>
      <c r="O7" s="31"/>
      <c r="Q7" s="30" t="s">
        <v>7</v>
      </c>
      <c r="R7" s="31"/>
      <c r="S7" s="31"/>
    </row>
    <row r="8" spans="1:19" ht="63" x14ac:dyDescent="0.45">
      <c r="A8" s="1" t="s">
        <v>79</v>
      </c>
      <c r="C8" s="1" t="s">
        <v>80</v>
      </c>
      <c r="E8" s="1" t="s">
        <v>81</v>
      </c>
      <c r="G8" s="2" t="s">
        <v>82</v>
      </c>
      <c r="I8" s="2" t="s">
        <v>83</v>
      </c>
      <c r="K8" s="1" t="s">
        <v>84</v>
      </c>
      <c r="M8" s="1" t="s">
        <v>85</v>
      </c>
      <c r="O8" s="1" t="s">
        <v>86</v>
      </c>
      <c r="Q8" s="1" t="s">
        <v>84</v>
      </c>
      <c r="S8" s="2" t="s">
        <v>15</v>
      </c>
    </row>
    <row r="9" spans="1:19" ht="37.5" x14ac:dyDescent="0.45">
      <c r="A9" s="13" t="s">
        <v>87</v>
      </c>
      <c r="C9" s="6" t="s">
        <v>88</v>
      </c>
      <c r="E9" s="5" t="s">
        <v>89</v>
      </c>
      <c r="G9" s="6" t="s">
        <v>90</v>
      </c>
      <c r="I9" s="6" t="s">
        <v>91</v>
      </c>
      <c r="K9" s="7">
        <v>4619280</v>
      </c>
      <c r="M9" s="7">
        <v>2194362024739</v>
      </c>
      <c r="O9" s="7">
        <v>1494601631995</v>
      </c>
      <c r="Q9" s="7">
        <v>699765012024</v>
      </c>
      <c r="S9" s="8">
        <v>0.12775114106431223</v>
      </c>
    </row>
    <row r="10" spans="1:19" ht="37.5" x14ac:dyDescent="0.45">
      <c r="A10" s="13" t="s">
        <v>92</v>
      </c>
      <c r="C10" s="6" t="s">
        <v>93</v>
      </c>
      <c r="E10" s="5" t="s">
        <v>89</v>
      </c>
      <c r="G10" s="6" t="s">
        <v>94</v>
      </c>
      <c r="I10" s="6" t="s">
        <v>91</v>
      </c>
      <c r="K10" s="7">
        <v>1062140</v>
      </c>
      <c r="M10" s="7">
        <v>8730</v>
      </c>
      <c r="O10" s="19">
        <v>0</v>
      </c>
      <c r="Q10" s="7">
        <v>1070870</v>
      </c>
      <c r="S10" s="8">
        <v>1.9550114978719172E-7</v>
      </c>
    </row>
    <row r="11" spans="1:19" x14ac:dyDescent="0.45">
      <c r="A11" s="13" t="s">
        <v>95</v>
      </c>
      <c r="C11" s="6" t="s">
        <v>96</v>
      </c>
      <c r="E11" s="5" t="s">
        <v>89</v>
      </c>
      <c r="G11" s="6" t="s">
        <v>97</v>
      </c>
      <c r="I11" s="6" t="s">
        <v>91</v>
      </c>
      <c r="K11" s="7">
        <v>635977</v>
      </c>
      <c r="M11" s="7">
        <v>5184</v>
      </c>
      <c r="O11" s="7">
        <v>641161</v>
      </c>
      <c r="Q11" s="20">
        <v>0</v>
      </c>
      <c r="S11" s="8">
        <v>1.9550114978719172E-7</v>
      </c>
    </row>
    <row r="12" spans="1:19" x14ac:dyDescent="0.45">
      <c r="A12" s="13" t="s">
        <v>98</v>
      </c>
      <c r="C12" s="6" t="s">
        <v>99</v>
      </c>
      <c r="E12" s="5" t="s">
        <v>100</v>
      </c>
      <c r="G12" s="6" t="s">
        <v>101</v>
      </c>
      <c r="I12" s="6" t="s">
        <v>91</v>
      </c>
      <c r="K12" s="7">
        <v>30000000</v>
      </c>
      <c r="P12" s="6"/>
      <c r="Q12" s="7">
        <v>30000000</v>
      </c>
      <c r="S12" s="8">
        <v>5.4768874780465899E-6</v>
      </c>
    </row>
    <row r="13" spans="1:19" x14ac:dyDescent="0.45">
      <c r="A13" s="13" t="s">
        <v>98</v>
      </c>
      <c r="C13" s="6" t="s">
        <v>102</v>
      </c>
      <c r="E13" s="5" t="s">
        <v>89</v>
      </c>
      <c r="G13" s="6" t="s">
        <v>103</v>
      </c>
      <c r="I13" s="6" t="s">
        <v>91</v>
      </c>
      <c r="K13" s="7">
        <v>13371608620</v>
      </c>
      <c r="M13" s="7">
        <v>926488202414</v>
      </c>
      <c r="O13" s="7">
        <v>937387697774</v>
      </c>
      <c r="Q13" s="7">
        <v>2472113260</v>
      </c>
      <c r="S13" s="8">
        <v>4.5131620526689783E-4</v>
      </c>
    </row>
    <row r="14" spans="1:19" ht="37.5" x14ac:dyDescent="0.45">
      <c r="A14" s="13" t="s">
        <v>104</v>
      </c>
      <c r="C14" s="6" t="s">
        <v>105</v>
      </c>
      <c r="E14" s="5" t="s">
        <v>89</v>
      </c>
      <c r="G14" s="6" t="s">
        <v>106</v>
      </c>
      <c r="I14" s="6" t="s">
        <v>91</v>
      </c>
      <c r="K14" s="7">
        <v>340785644</v>
      </c>
      <c r="M14" s="7">
        <v>2226239</v>
      </c>
      <c r="O14" s="19">
        <v>0</v>
      </c>
      <c r="Q14" s="7">
        <v>343011883</v>
      </c>
      <c r="S14" s="8">
        <v>6.2621249560796069E-5</v>
      </c>
    </row>
    <row r="15" spans="1:19" x14ac:dyDescent="0.45">
      <c r="A15" s="3" t="s">
        <v>18</v>
      </c>
      <c r="K15" s="3">
        <f>SUM(K9:$K$14)</f>
        <v>13748711661</v>
      </c>
      <c r="M15" s="3">
        <f>SUM(M9:$M$14)</f>
        <v>3120852467306</v>
      </c>
      <c r="O15" s="3">
        <f>SUM(O9:$O$14)</f>
        <v>2431989970930</v>
      </c>
      <c r="Q15" s="3">
        <f>SUM(Q9:$Q$14)</f>
        <v>702611208037</v>
      </c>
      <c r="S15" s="9">
        <f>SUM(S9:$S$14)</f>
        <v>0.12827094640891756</v>
      </c>
    </row>
    <row r="16" spans="1:19" x14ac:dyDescent="0.45">
      <c r="K16" s="4"/>
      <c r="M16" s="4"/>
      <c r="O16" s="4"/>
      <c r="Q16" s="4"/>
      <c r="S16" s="4"/>
    </row>
  </sheetData>
  <sheetProtection algorithmName="SHA-512" hashValue="Q8WhMFOEheZ3DyJPo9gtxsJmYfrSqRFbve/J+Vlw1/c6etcUKln4w4vYmbmV8GIw7JupLrnBeTATOuJSkZHnnQ==" saltValue="GMb+OHJUj/HKREDjROrsBw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60" zoomScaleNormal="100" workbookViewId="0">
      <selection sqref="A1:AC10"/>
    </sheetView>
  </sheetViews>
  <sheetFormatPr defaultRowHeight="18.75" x14ac:dyDescent="0.45"/>
  <cols>
    <col min="1" max="1" width="17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7.140625" style="14" customWidth="1"/>
    <col min="6" max="6" width="1.42578125" style="14" customWidth="1"/>
    <col min="7" max="7" width="7.140625" style="14" customWidth="1"/>
    <col min="8" max="8" width="1.42578125" style="14" customWidth="1"/>
    <col min="9" max="9" width="11.42578125" style="14" customWidth="1"/>
    <col min="10" max="10" width="1.42578125" style="14" customWidth="1"/>
    <col min="11" max="11" width="11.42578125" style="14" customWidth="1"/>
    <col min="12" max="12" width="1.42578125" style="14" customWidth="1"/>
    <col min="13" max="13" width="17" style="14" customWidth="1"/>
    <col min="14" max="14" width="1.42578125" style="14" customWidth="1"/>
    <col min="15" max="15" width="17" style="14" customWidth="1"/>
    <col min="16" max="16" width="1.42578125" style="14" customWidth="1"/>
    <col min="17" max="17" width="11.42578125" style="14" customWidth="1"/>
    <col min="18" max="18" width="14.140625" style="14" customWidth="1"/>
    <col min="19" max="19" width="1.42578125" style="14" customWidth="1"/>
    <col min="20" max="20" width="11.42578125" style="14" customWidth="1"/>
    <col min="21" max="21" width="14.140625" style="14" customWidth="1"/>
    <col min="22" max="22" width="1.42578125" style="14" customWidth="1"/>
    <col min="23" max="23" width="11.42578125" style="14" customWidth="1"/>
    <col min="24" max="24" width="1.42578125" style="14" customWidth="1"/>
    <col min="25" max="25" width="17" style="14" customWidth="1"/>
    <col min="26" max="26" width="1.42578125" style="14" customWidth="1"/>
    <col min="27" max="27" width="17" style="14" customWidth="1"/>
    <col min="28" max="28" width="1.42578125" style="14" customWidth="1"/>
    <col min="29" max="29" width="8.5703125" style="14" customWidth="1"/>
    <col min="30" max="16384" width="9.140625" style="14"/>
  </cols>
  <sheetData>
    <row r="1" spans="1:2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20.100000000000001" customHeight="1" x14ac:dyDescent="0.4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</row>
    <row r="3" spans="1:2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5" spans="1:29" ht="21" x14ac:dyDescent="0.45">
      <c r="A5" s="35" t="s">
        <v>107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7" spans="1:29" ht="21" x14ac:dyDescent="0.45">
      <c r="K7" s="1" t="s">
        <v>5</v>
      </c>
      <c r="M7" s="30" t="s">
        <v>6</v>
      </c>
      <c r="N7" s="31"/>
      <c r="O7" s="31"/>
      <c r="P7" s="31"/>
      <c r="Q7" s="31"/>
      <c r="R7" s="31"/>
      <c r="S7" s="31"/>
      <c r="T7" s="31"/>
      <c r="U7" s="31"/>
      <c r="W7" s="30" t="s">
        <v>7</v>
      </c>
      <c r="X7" s="31"/>
      <c r="Y7" s="31"/>
      <c r="Z7" s="31"/>
      <c r="AA7" s="31"/>
      <c r="AB7" s="31"/>
      <c r="AC7" s="31"/>
    </row>
    <row r="8" spans="1:29" x14ac:dyDescent="0.45">
      <c r="A8" s="32" t="s">
        <v>108</v>
      </c>
      <c r="C8" s="34" t="s">
        <v>31</v>
      </c>
      <c r="E8" s="34" t="s">
        <v>83</v>
      </c>
      <c r="G8" s="34" t="s">
        <v>109</v>
      </c>
      <c r="I8" s="34" t="s">
        <v>29</v>
      </c>
      <c r="K8" s="32" t="s">
        <v>9</v>
      </c>
      <c r="M8" s="32" t="s">
        <v>10</v>
      </c>
      <c r="O8" s="32" t="s">
        <v>11</v>
      </c>
      <c r="Q8" s="32" t="s">
        <v>12</v>
      </c>
      <c r="R8" s="29"/>
      <c r="T8" s="32" t="s">
        <v>13</v>
      </c>
      <c r="U8" s="29"/>
      <c r="W8" s="32" t="s">
        <v>9</v>
      </c>
      <c r="Y8" s="32" t="s">
        <v>10</v>
      </c>
      <c r="AA8" s="32" t="s">
        <v>11</v>
      </c>
      <c r="AC8" s="34" t="s">
        <v>15</v>
      </c>
    </row>
    <row r="9" spans="1:29" x14ac:dyDescent="0.45">
      <c r="A9" s="33"/>
      <c r="C9" s="33"/>
      <c r="E9" s="33"/>
      <c r="G9" s="33"/>
      <c r="I9" s="33"/>
      <c r="K9" s="33"/>
      <c r="M9" s="33"/>
      <c r="O9" s="33"/>
      <c r="Q9" s="12" t="s">
        <v>9</v>
      </c>
      <c r="R9" s="12" t="s">
        <v>10</v>
      </c>
      <c r="T9" s="12" t="s">
        <v>9</v>
      </c>
      <c r="U9" s="12" t="s">
        <v>16</v>
      </c>
      <c r="W9" s="33"/>
      <c r="Y9" s="33"/>
      <c r="AA9" s="33"/>
      <c r="AC9" s="33"/>
    </row>
    <row r="10" spans="1:29" s="18" customFormat="1" x14ac:dyDescent="0.45">
      <c r="A10" s="17" t="s">
        <v>18</v>
      </c>
      <c r="K10" s="17">
        <f>SUM($K$9)</f>
        <v>0</v>
      </c>
      <c r="M10" s="17">
        <f>SUM($M$9)</f>
        <v>0</v>
      </c>
      <c r="O10" s="17">
        <f>SUM($O$9)</f>
        <v>0</v>
      </c>
      <c r="Q10" s="17">
        <f>SUM($Q$9)</f>
        <v>0</v>
      </c>
      <c r="R10" s="17">
        <f>SUM($R$9)</f>
        <v>0</v>
      </c>
      <c r="T10" s="17">
        <f>SUM($T$9)</f>
        <v>0</v>
      </c>
      <c r="U10" s="17">
        <f>SUM($U$9)</f>
        <v>0</v>
      </c>
      <c r="W10" s="17">
        <f>SUM($W$9)</f>
        <v>0</v>
      </c>
      <c r="Y10" s="17">
        <f>SUM($Y$9)</f>
        <v>0</v>
      </c>
      <c r="AA10" s="17">
        <f>SUM($AA$9)</f>
        <v>0</v>
      </c>
      <c r="AC10" s="17">
        <f>SUM($AC$9)</f>
        <v>0</v>
      </c>
    </row>
    <row r="11" spans="1:29" x14ac:dyDescent="0.45">
      <c r="K11" s="4"/>
      <c r="M11" s="4"/>
      <c r="O11" s="4"/>
      <c r="Q11" s="4"/>
      <c r="R11" s="4"/>
      <c r="T11" s="4"/>
      <c r="U11" s="4"/>
      <c r="W11" s="4"/>
      <c r="Y11" s="4"/>
      <c r="AA11" s="4"/>
      <c r="AC11" s="4"/>
    </row>
  </sheetData>
  <sheetProtection algorithmName="SHA-512" hashValue="jOpaES8eMSYZ8r0SwKk6fnc3BOjhgBstMYq7jzuClnTMOfmoACa4wEXnlJMGgcEl1SVPKn4jxLqQfdDOMZrdjg==" saltValue="BT78/IwN2c/FuaMMlZ39vQ==" spinCount="100000" sheet="1" objects="1" scenarios="1" selectLockedCells="1" autoFilter="0" selectUnlockedCells="1"/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sqref="A1:I13"/>
    </sheetView>
  </sheetViews>
  <sheetFormatPr defaultRowHeight="18.75" x14ac:dyDescent="0.45"/>
  <cols>
    <col min="1" max="1" width="49.7109375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21.28515625" style="14" customWidth="1"/>
    <col min="6" max="6" width="1.42578125" style="14" customWidth="1"/>
    <col min="7" max="7" width="11.42578125" style="14" customWidth="1"/>
    <col min="8" max="8" width="1.42578125" style="14" customWidth="1"/>
    <col min="9" max="9" width="11.42578125" style="14" customWidth="1"/>
    <col min="10" max="16384" width="9.140625" style="14"/>
  </cols>
  <sheetData>
    <row r="1" spans="1: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</row>
    <row r="2" spans="1:9" ht="20.100000000000001" customHeight="1" x14ac:dyDescent="0.45">
      <c r="A2" s="28" t="s">
        <v>110</v>
      </c>
      <c r="B2" s="29"/>
      <c r="C2" s="29"/>
      <c r="D2" s="29"/>
      <c r="E2" s="29"/>
      <c r="F2" s="29"/>
      <c r="G2" s="29"/>
      <c r="H2" s="29"/>
      <c r="I2" s="29"/>
    </row>
    <row r="3" spans="1: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</row>
    <row r="5" spans="1:9" ht="21" x14ac:dyDescent="0.45">
      <c r="A5" s="35" t="s">
        <v>111</v>
      </c>
      <c r="B5" s="29"/>
      <c r="C5" s="29"/>
      <c r="D5" s="29"/>
      <c r="E5" s="29"/>
      <c r="F5" s="29"/>
      <c r="G5" s="29"/>
      <c r="H5" s="29"/>
      <c r="I5" s="29"/>
    </row>
    <row r="7" spans="1:9" ht="42" x14ac:dyDescent="0.45">
      <c r="A7" s="1" t="s">
        <v>112</v>
      </c>
      <c r="C7" s="1" t="s">
        <v>113</v>
      </c>
      <c r="E7" s="1" t="s">
        <v>84</v>
      </c>
      <c r="G7" s="2" t="s">
        <v>114</v>
      </c>
      <c r="I7" s="2" t="s">
        <v>115</v>
      </c>
    </row>
    <row r="8" spans="1:9" ht="21" x14ac:dyDescent="0.45">
      <c r="A8" s="11" t="s">
        <v>116</v>
      </c>
      <c r="C8" s="6" t="s">
        <v>117</v>
      </c>
      <c r="E8" s="7">
        <v>317970936964</v>
      </c>
      <c r="G8" s="8">
        <f>E8/367760807611</f>
        <v>0.86461343999530971</v>
      </c>
      <c r="I8" s="8">
        <f>E8/5477563692928</f>
        <v>5.8049701434695775E-2</v>
      </c>
    </row>
    <row r="9" spans="1:9" ht="21" x14ac:dyDescent="0.45">
      <c r="A9" s="11" t="s">
        <v>118</v>
      </c>
      <c r="C9" s="6" t="s">
        <v>119</v>
      </c>
      <c r="E9" s="7">
        <v>31209504882</v>
      </c>
      <c r="G9" s="8">
        <f>E9/367760807611</f>
        <v>8.4863596762088739E-2</v>
      </c>
      <c r="I9" s="8">
        <f>E9/5477563692928</f>
        <v>5.6976982161419908E-3</v>
      </c>
    </row>
    <row r="10" spans="1:9" ht="21" x14ac:dyDescent="0.45">
      <c r="A10" s="11" t="s">
        <v>120</v>
      </c>
      <c r="C10" s="6" t="s">
        <v>121</v>
      </c>
      <c r="E10" s="7">
        <v>18580365765</v>
      </c>
      <c r="G10" s="8">
        <f>E10/367760807611</f>
        <v>5.0522963242601512E-2</v>
      </c>
      <c r="I10" s="8">
        <f>E10/5477563692928</f>
        <v>3.3920857531951351E-3</v>
      </c>
    </row>
    <row r="11" spans="1:9" ht="21" x14ac:dyDescent="0.45">
      <c r="A11" s="11" t="s">
        <v>122</v>
      </c>
      <c r="C11" s="6" t="s">
        <v>123</v>
      </c>
      <c r="E11" s="19">
        <v>0</v>
      </c>
      <c r="G11" s="8">
        <f>E11/367760807611</f>
        <v>0</v>
      </c>
      <c r="I11" s="8">
        <f>E11/5477563692928</f>
        <v>0</v>
      </c>
    </row>
    <row r="12" spans="1:9" ht="21" x14ac:dyDescent="0.45">
      <c r="A12" s="1" t="s">
        <v>18</v>
      </c>
      <c r="E12" s="3">
        <f>SUM(E8:$E$11)</f>
        <v>367760807611</v>
      </c>
      <c r="G12" s="9">
        <f>SUM(G8:$G$11)</f>
        <v>1</v>
      </c>
      <c r="I12" s="9">
        <f>SUM(I8:$I$11)</f>
        <v>6.7139485404032903E-2</v>
      </c>
    </row>
    <row r="13" spans="1:9" x14ac:dyDescent="0.45">
      <c r="E13" s="4"/>
      <c r="G13" s="4"/>
      <c r="I13" s="4"/>
    </row>
  </sheetData>
  <sheetProtection algorithmName="SHA-512" hashValue="VZLNBuLlgse97++RaABQ/PgE4UAHCpx3ouyn+PTIr5//n8a3FGh7mF9BZ1PfX16z7o0kVBPHDzDCEsAAlhOmNA==" saltValue="5sczu68BA64OkQWeh03l0Q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60" zoomScaleNormal="100" workbookViewId="0">
      <selection sqref="A1:S12"/>
    </sheetView>
  </sheetViews>
  <sheetFormatPr defaultRowHeight="18.75" x14ac:dyDescent="0.45"/>
  <cols>
    <col min="1" max="1" width="17" style="14" customWidth="1"/>
    <col min="2" max="2" width="1.42578125" style="14" customWidth="1"/>
    <col min="3" max="3" width="11.42578125" style="14" customWidth="1"/>
    <col min="4" max="4" width="1.42578125" style="14" customWidth="1"/>
    <col min="5" max="5" width="24.42578125" style="14" bestFit="1" customWidth="1"/>
    <col min="6" max="6" width="1.42578125" style="14" customWidth="1"/>
    <col min="7" max="7" width="11.42578125" style="14" customWidth="1"/>
    <col min="8" max="8" width="1.42578125" style="14" customWidth="1"/>
    <col min="9" max="9" width="18.42578125" style="14" customWidth="1"/>
    <col min="10" max="10" width="1.42578125" style="14" customWidth="1"/>
    <col min="11" max="11" width="14.140625" style="14" customWidth="1"/>
    <col min="12" max="12" width="1.42578125" style="14" customWidth="1"/>
    <col min="13" max="13" width="18.42578125" style="14" customWidth="1"/>
    <col min="14" max="14" width="1.42578125" style="14" customWidth="1"/>
    <col min="15" max="15" width="18.42578125" style="14" customWidth="1"/>
    <col min="16" max="16" width="1.42578125" style="14" customWidth="1"/>
    <col min="17" max="17" width="14.140625" style="14" customWidth="1"/>
    <col min="18" max="18" width="1.42578125" style="14" customWidth="1"/>
    <col min="19" max="19" width="18.42578125" style="14" customWidth="1"/>
    <col min="20" max="16384" width="9.140625" style="14"/>
  </cols>
  <sheetData>
    <row r="1" spans="1:19" ht="20.100000000000001" customHeight="1" x14ac:dyDescent="0.4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0.100000000000001" customHeight="1" x14ac:dyDescent="0.45">
      <c r="A2" s="28" t="s">
        <v>110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20.100000000000001" customHeight="1" x14ac:dyDescent="0.4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5" spans="1:19" ht="21" x14ac:dyDescent="0.45">
      <c r="A5" s="35" t="s">
        <v>124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7" spans="1:19" ht="21" x14ac:dyDescent="0.45">
      <c r="C7" s="30" t="s">
        <v>125</v>
      </c>
      <c r="D7" s="31"/>
      <c r="E7" s="31"/>
      <c r="F7" s="31"/>
      <c r="G7" s="31"/>
      <c r="I7" s="30" t="s">
        <v>126</v>
      </c>
      <c r="J7" s="31"/>
      <c r="K7" s="31"/>
      <c r="L7" s="31"/>
      <c r="M7" s="31"/>
      <c r="O7" s="30" t="s">
        <v>7</v>
      </c>
      <c r="P7" s="31"/>
      <c r="Q7" s="31"/>
      <c r="R7" s="31"/>
      <c r="S7" s="31"/>
    </row>
    <row r="8" spans="1:19" ht="63" x14ac:dyDescent="0.45">
      <c r="A8" s="1" t="s">
        <v>20</v>
      </c>
      <c r="C8" s="2" t="s">
        <v>127</v>
      </c>
      <c r="E8" s="2" t="s">
        <v>128</v>
      </c>
      <c r="G8" s="2" t="s">
        <v>129</v>
      </c>
      <c r="I8" s="2" t="s">
        <v>130</v>
      </c>
      <c r="K8" s="2" t="s">
        <v>131</v>
      </c>
      <c r="M8" s="2" t="s">
        <v>132</v>
      </c>
      <c r="O8" s="2" t="s">
        <v>130</v>
      </c>
      <c r="Q8" s="2" t="s">
        <v>131</v>
      </c>
      <c r="S8" s="2" t="s">
        <v>132</v>
      </c>
    </row>
    <row r="9" spans="1:19" x14ac:dyDescent="0.45">
      <c r="A9" s="5" t="s">
        <v>17</v>
      </c>
      <c r="C9" s="6" t="s">
        <v>133</v>
      </c>
      <c r="E9" s="7">
        <v>1222060894</v>
      </c>
      <c r="G9" s="7">
        <v>280</v>
      </c>
      <c r="I9" s="20">
        <v>0</v>
      </c>
      <c r="J9" s="20"/>
      <c r="K9" s="20">
        <v>0</v>
      </c>
      <c r="L9" s="20"/>
      <c r="M9" s="20">
        <v>0</v>
      </c>
      <c r="N9" s="6"/>
      <c r="O9" s="7">
        <v>342177050320</v>
      </c>
      <c r="Q9" s="19">
        <v>0</v>
      </c>
      <c r="S9" s="7">
        <v>342177050320</v>
      </c>
    </row>
    <row r="10" spans="1:19" x14ac:dyDescent="0.45">
      <c r="A10" s="3" t="s">
        <v>18</v>
      </c>
      <c r="I10" s="17">
        <f>SUM(I9:$I$9)</f>
        <v>0</v>
      </c>
      <c r="J10" s="18"/>
      <c r="K10" s="17">
        <f>SUM(K9:$K$9)</f>
        <v>0</v>
      </c>
      <c r="L10" s="18"/>
      <c r="M10" s="17">
        <f>SUM(M9:$M$9)</f>
        <v>0</v>
      </c>
      <c r="O10" s="3">
        <f>SUM(O9:$O$9)</f>
        <v>342177050320</v>
      </c>
      <c r="Q10" s="17">
        <f>SUM(Q9:$Q$9)</f>
        <v>0</v>
      </c>
      <c r="S10" s="3">
        <f>SUM(S9:$S$9)</f>
        <v>342177050320</v>
      </c>
    </row>
    <row r="11" spans="1:19" x14ac:dyDescent="0.45">
      <c r="I11" s="4"/>
      <c r="K11" s="4"/>
      <c r="M11" s="4"/>
      <c r="O11" s="4"/>
      <c r="Q11" s="4"/>
      <c r="S11" s="4"/>
    </row>
  </sheetData>
  <sheetProtection algorithmName="SHA-512" hashValue="SsVY9vHS3o0nNKp76pivwRmpYnh9a+sy7mdP5bnpBu9eIAwrnXdZGSBIo4FgtoyRbY/CIaPN1vmDi3q3y2H4aw==" saltValue="TeqXggnT/8fCwX/KEppsUw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Zahra 2288. Hosseini Makarem</cp:lastModifiedBy>
  <dcterms:created xsi:type="dcterms:W3CDTF">2022-01-25T12:57:18Z</dcterms:created>
  <dcterms:modified xsi:type="dcterms:W3CDTF">2022-01-29T10:19:53Z</dcterms:modified>
</cp:coreProperties>
</file>