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0\12\"/>
    </mc:Choice>
  </mc:AlternateContent>
  <bookViews>
    <workbookView xWindow="0" yWindow="0" windowWidth="28800" windowHeight="12030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</sheets>
  <definedNames>
    <definedName name="_xlnm.Print_Area" localSheetId="0">'0'!$A$1:$J$24</definedName>
    <definedName name="_xlnm.Print_Area" localSheetId="11">'11'!$A$1:$K$20</definedName>
    <definedName name="_xlnm.Print_Area" localSheetId="6">'6'!$A$1:$S$29</definedName>
    <definedName name="_xlnm.Print_Area" localSheetId="9">'9'!$A$1:$U$14</definedName>
  </definedNames>
  <calcPr calcId="162913"/>
</workbook>
</file>

<file path=xl/calcChain.xml><?xml version="1.0" encoding="utf-8"?>
<calcChain xmlns="http://schemas.openxmlformats.org/spreadsheetml/2006/main">
  <c r="O11" i="12" l="1"/>
  <c r="O12" i="12"/>
  <c r="O13" i="12"/>
  <c r="O14" i="12"/>
  <c r="O15" i="12"/>
  <c r="O16" i="12"/>
  <c r="O10" i="12"/>
  <c r="G16" i="12"/>
  <c r="G15" i="12"/>
  <c r="G14" i="12"/>
  <c r="G13" i="12"/>
  <c r="G12" i="12"/>
  <c r="G11" i="12"/>
  <c r="G10" i="12"/>
  <c r="G9" i="12"/>
  <c r="M9" i="9"/>
  <c r="I9" i="9"/>
  <c r="S9" i="6"/>
  <c r="I18" i="15" l="1"/>
  <c r="E18" i="15"/>
  <c r="G10" i="15" s="1"/>
  <c r="Q21" i="14"/>
  <c r="O21" i="14"/>
  <c r="M21" i="14"/>
  <c r="K21" i="14"/>
  <c r="I21" i="14"/>
  <c r="G21" i="14"/>
  <c r="E21" i="14"/>
  <c r="C21" i="14"/>
  <c r="U10" i="13"/>
  <c r="S10" i="13"/>
  <c r="Q10" i="13"/>
  <c r="O10" i="13"/>
  <c r="M10" i="13"/>
  <c r="K10" i="13"/>
  <c r="I10" i="13"/>
  <c r="E10" i="13"/>
  <c r="Q17" i="12"/>
  <c r="O17" i="12"/>
  <c r="M17" i="12"/>
  <c r="K17" i="12"/>
  <c r="I17" i="12"/>
  <c r="G17" i="12"/>
  <c r="E17" i="12"/>
  <c r="C17" i="12"/>
  <c r="Q18" i="11"/>
  <c r="O18" i="11"/>
  <c r="M18" i="11"/>
  <c r="K18" i="11"/>
  <c r="I18" i="11"/>
  <c r="G18" i="11"/>
  <c r="E18" i="11"/>
  <c r="C18" i="11"/>
  <c r="S29" i="10"/>
  <c r="Q29" i="10"/>
  <c r="O29" i="10"/>
  <c r="M29" i="10"/>
  <c r="K29" i="10"/>
  <c r="I29" i="10"/>
  <c r="S10" i="9"/>
  <c r="O10" i="9"/>
  <c r="M10" i="9"/>
  <c r="I10" i="9"/>
  <c r="E12" i="8"/>
  <c r="I11" i="8"/>
  <c r="G11" i="8"/>
  <c r="I10" i="8"/>
  <c r="G10" i="8"/>
  <c r="I9" i="8"/>
  <c r="G9" i="8"/>
  <c r="G8" i="8"/>
  <c r="S14" i="6"/>
  <c r="Q14" i="6"/>
  <c r="O14" i="6"/>
  <c r="M14" i="6"/>
  <c r="K14" i="6"/>
  <c r="AI17" i="4"/>
  <c r="AG17" i="4"/>
  <c r="AE17" i="4"/>
  <c r="AC17" i="4"/>
  <c r="AA17" i="4"/>
  <c r="Y17" i="4"/>
  <c r="X17" i="4"/>
  <c r="S17" i="4"/>
  <c r="Q17" i="4"/>
  <c r="O17" i="4"/>
  <c r="W12" i="2"/>
  <c r="U12" i="2"/>
  <c r="S12" i="2"/>
  <c r="Q12" i="2"/>
  <c r="O12" i="2"/>
  <c r="M12" i="2"/>
  <c r="L12" i="2"/>
  <c r="J12" i="2"/>
  <c r="I12" i="2"/>
  <c r="G12" i="2"/>
  <c r="E12" i="2"/>
  <c r="C12" i="2"/>
  <c r="G12" i="8" l="1"/>
  <c r="I12" i="8"/>
  <c r="K14" i="15"/>
  <c r="K15" i="15"/>
  <c r="K13" i="15"/>
  <c r="K16" i="15"/>
  <c r="K17" i="15"/>
  <c r="K11" i="15"/>
  <c r="K10" i="15"/>
  <c r="K12" i="15"/>
  <c r="G9" i="15"/>
  <c r="G11" i="15"/>
  <c r="K18" i="15" l="1"/>
  <c r="G18" i="15"/>
</calcChain>
</file>

<file path=xl/sharedStrings.xml><?xml version="1.0" encoding="utf-8"?>
<sst xmlns="http://schemas.openxmlformats.org/spreadsheetml/2006/main" count="579" uniqueCount="180">
  <si>
    <t>‫بازارگردانی صنعت مس</t>
  </si>
  <si>
    <t>‫صورت وضعیت پورتفوی</t>
  </si>
  <si>
    <t>‫برای ماه منتهی به 1400/12/29</t>
  </si>
  <si>
    <t>‫1- سرمایه گذاری ها</t>
  </si>
  <si>
    <t>‫1-1- سرمایه گذاری در سهام و حق تقدم سهام</t>
  </si>
  <si>
    <t>‫1400/11/30</t>
  </si>
  <si>
    <t>‫تغییرات طی دوره</t>
  </si>
  <si>
    <t>‫1400/12/29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</si>
  <si>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</si>
  <si>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</si>
  <si>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</si>
  <si>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</si>
  <si>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</si>
  <si>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</si>
  <si>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</si>
  <si>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</si>
  <si>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</si>
  <si>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</si>
  <si>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</si>
  <si>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‫نام سهام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</si>
  <si>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</si>
  <si>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</si>
  <si>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</si>
  <si>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</si>
  <si>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</si>
  <si>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</si>
  <si>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</si>
  <si>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</si>
  <si>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</si>
  <si>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</si>
  <si>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خليج فارس- 3ماهه16%</t>
  </si>
  <si>
    <t>‫بلی</t>
  </si>
  <si>
    <t>‫بورس</t>
  </si>
  <si>
    <t>‫1397/12/22</t>
  </si>
  <si>
    <t>‫1400/12/22</t>
  </si>
  <si>
    <t>‫16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</si>
  <si>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</si>
  <si>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</si>
  <si>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</si>
  <si>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</si>
  <si>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</si>
  <si>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</si>
  <si>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</si>
  <si>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</si>
  <si>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</si>
  <si>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</si>
  <si>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</si>
  <si>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</si>
  <si>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</si>
  <si>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</si>
  <si>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</si>
  <si>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</si>
  <si>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</si>
  <si>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</si>
  <si>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</si>
  <si>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</si>
  <si>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</si>
  <si>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</si>
  <si>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</si>
  <si>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</si>
  <si>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</si>
  <si>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</si>
  <si>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</si>
  <si>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</si>
  <si>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</si>
  <si>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</si>
  <si>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</si>
  <si>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</si>
  <si>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</si>
  <si>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</si>
  <si>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</si>
  <si>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</si>
  <si>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</si>
  <si>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</si>
  <si>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</si>
  <si>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</si>
  <si>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</si>
  <si>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</si>
  <si>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</si>
  <si>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</si>
  <si>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</si>
  <si>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</si>
  <si>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</si>
  <si>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</si>
  <si>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</si>
  <si>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</si>
  <si>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</si>
  <si>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</si>
  <si>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</si>
  <si>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</si>
  <si>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</si>
  <si>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</si>
  <si>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</si>
  <si>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</si>
  <si>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</si>
  <si>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</si>
  <si>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</si>
  <si>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</si>
  <si>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</si>
  <si>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</si>
  <si>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</si>
  <si>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</si>
  <si>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</si>
  <si>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</si>
  <si>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</si>
  <si>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</si>
  <si>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</si>
  <si>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</si>
  <si>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</si>
  <si>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</si>
  <si>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</si>
  <si>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</si>
  <si>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‫-</t>
  </si>
  <si>
    <t>‫1401/06/10</t>
  </si>
  <si>
    <t>‫1401/03/20</t>
  </si>
  <si>
    <t>‫كوتاه مدت-0200051451001-توسعه صادرات</t>
  </si>
  <si>
    <t>‫1400/12/01</t>
  </si>
  <si>
    <t>‫كوتاه مدت-3088100146819221-پاسارگاد</t>
  </si>
  <si>
    <t>‫كوتاه مدت-70020217-شهر</t>
  </si>
  <si>
    <t>‫1401/06/25</t>
  </si>
  <si>
    <t>‫1401/03/28</t>
  </si>
  <si>
    <t>‫1401/03/27</t>
  </si>
  <si>
    <t>‫1401/05/05</t>
  </si>
  <si>
    <t>‫اجاره اعتماد مبين تمدن010710</t>
  </si>
  <si>
    <t>‫1401/01/10</t>
  </si>
  <si>
    <t>‫1401/07/10</t>
  </si>
  <si>
    <t>‫بلند مدت-3089012146819221-پاسارگاد</t>
  </si>
  <si>
    <t>‫1400/12/28</t>
  </si>
  <si>
    <t>‫20</t>
  </si>
  <si>
    <t>‫بلند مدت-3089012146819222-پاسارگاد</t>
  </si>
  <si>
    <t>‫بلند مدت-3089012146819223-پاسارگاد</t>
  </si>
  <si>
    <t>‫بلند مدت-3089012146819224-پاسارگاد</t>
  </si>
  <si>
    <t>‫كوتاه مدت-104456340-تجارت</t>
  </si>
  <si>
    <t>‫كوتاه مدت-1182305748704-سپه</t>
  </si>
  <si>
    <t>‫مرابحه سلامت6واجدشرايط خاص1400</t>
  </si>
  <si>
    <t>‫1400/09/22</t>
  </si>
  <si>
    <t>‫17</t>
  </si>
  <si>
    <t>‫مرابحه گندم2-واجدشرايط خاص1400</t>
  </si>
  <si>
    <t>‫1400/08/20</t>
  </si>
  <si>
    <t>‫منفعت صبا اروند اميد14001113</t>
  </si>
  <si>
    <t>‫1400/11/13</t>
  </si>
  <si>
    <t>‫19</t>
  </si>
  <si>
    <t>‫سود(زیان) حاصل از فروش اوراق بهادار</t>
  </si>
  <si>
    <t>‫ارزش دفتری</t>
  </si>
  <si>
    <t>‫سود و زیان ناشی از فروش</t>
  </si>
  <si>
    <t>‫اوراق سلف شمش فولاد كاوه كيش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</si>
  <si>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</si>
  <si>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</si>
  <si>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</si>
  <si>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</si>
  <si>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</si>
  <si>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</si>
  <si>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</si>
  <si>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</si>
  <si>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</si>
  <si>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</si>
  <si>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</si>
  <si>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</si>
  <si>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</si>
  <si>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</si>
  <si>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</si>
  <si>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</si>
  <si>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توسعه صادرات</t>
  </si>
  <si>
    <t>‫سپرده بانکی کوتاه مدت - شهر</t>
  </si>
  <si>
    <t>‫سپرده بانکی کوتاه مدت - پاسارگاد</t>
  </si>
  <si>
    <t>‫سپرده بانکی بلند مدت - پاسارگاد</t>
  </si>
  <si>
    <t>‫3089012146819221</t>
  </si>
  <si>
    <t>‫3089012146819222</t>
  </si>
  <si>
    <t>‫3089012146819223</t>
  </si>
  <si>
    <t>‫3089012146819224</t>
  </si>
  <si>
    <t>‫سپرده بانکی کوتاه مدت - تجارت</t>
  </si>
  <si>
    <t>‫سپرده بانکی کوتاه مدت - سپه</t>
  </si>
  <si>
    <t>‫1182305748704</t>
  </si>
  <si>
    <t>‫4-2- سایر درآمدها:</t>
  </si>
  <si>
    <t>#,###;(#,###);-</t>
  </si>
  <si>
    <t>منفی کردن عدد صحیح  باشه</t>
  </si>
  <si>
    <t>0.00%;(0.00%);-</t>
  </si>
  <si>
    <t>منفی کردن درصد  باشه</t>
  </si>
  <si>
    <t>خط تیره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</si>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</sst>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;\(#,###\);\-"/>
  </numFmts>
  <fonts count="6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wrapText="1"/>
    </xf>
    <xf numFmtId="37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3" fontId="2" fillId="0" borderId="0" xfId="0" applyNumberFormat="1" applyFont="1"/>
    <xf numFmtId="164" fontId="4" fillId="0" borderId="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0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P24"/>
  <sheetViews>
    <sheetView rightToLeft="1" tabSelected="1" view="pageBreakPreview" zoomScale="60" zoomScaleNormal="100" workbookViewId="0">
      <selection activeCell="E42" sqref="E42"/>
    </sheetView>
  </sheetViews>
  <sheetFormatPr defaultRowHeight="18" x14ac:dyDescent="0.45"/>
  <cols>
    <col min="1" max="11" width="9.140625" style="2"/>
    <col min="12" max="17" width="0" style="2" hidden="1" customWidth="1"/>
    <col min="18" max="16384" width="9.140625" style="2"/>
  </cols>
  <sheetData>
    <row r="10" spans="14:16" x14ac:dyDescent="0.45">
      <c r="N10" s="1" t="s">
        <v>174</v>
      </c>
      <c r="O10" s="1" t="s">
        <v>175</v>
      </c>
      <c r="P10" s="1"/>
    </row>
    <row r="11" spans="14:16" x14ac:dyDescent="0.45">
      <c r="N11" s="1"/>
      <c r="O11" s="1"/>
      <c r="P11" s="1"/>
    </row>
    <row r="12" spans="14:16" x14ac:dyDescent="0.45">
      <c r="N12" s="1" t="s">
        <v>176</v>
      </c>
      <c r="O12" s="1" t="s">
        <v>177</v>
      </c>
      <c r="P12" s="1"/>
    </row>
    <row r="13" spans="14:16" x14ac:dyDescent="0.45">
      <c r="N13" s="1" t="s">
        <v>174</v>
      </c>
      <c r="O13" s="1" t="s">
        <v>178</v>
      </c>
      <c r="P13" s="1"/>
    </row>
    <row r="17" spans="1:14" x14ac:dyDescent="0.45">
      <c r="N17" s="18">
        <v>25325586984028</v>
      </c>
    </row>
    <row r="22" spans="1:14" ht="39.950000000000003" customHeight="1" x14ac:dyDescent="0.45">
      <c r="A22" s="25" t="s">
        <v>0</v>
      </c>
      <c r="B22" s="26"/>
      <c r="C22" s="26"/>
      <c r="D22" s="26"/>
      <c r="E22" s="26"/>
      <c r="F22" s="26"/>
      <c r="G22" s="26"/>
      <c r="H22" s="26"/>
      <c r="I22" s="26"/>
      <c r="J22" s="26"/>
    </row>
    <row r="23" spans="1:14" ht="39.950000000000003" customHeight="1" x14ac:dyDescent="0.45">
      <c r="A23" s="25" t="s">
        <v>1</v>
      </c>
      <c r="B23" s="26"/>
      <c r="C23" s="26"/>
      <c r="D23" s="26"/>
      <c r="E23" s="26"/>
      <c r="F23" s="26"/>
      <c r="G23" s="26"/>
      <c r="H23" s="26"/>
      <c r="I23" s="26"/>
      <c r="J23" s="26"/>
    </row>
    <row r="24" spans="1:14" ht="39.950000000000003" customHeight="1" x14ac:dyDescent="0.45">
      <c r="A24" s="25" t="s">
        <v>2</v>
      </c>
      <c r="B24" s="26"/>
      <c r="C24" s="26"/>
      <c r="D24" s="26"/>
      <c r="E24" s="26"/>
      <c r="F24" s="26"/>
      <c r="G24" s="26"/>
      <c r="H24" s="26"/>
      <c r="I24" s="26"/>
      <c r="J24" s="26"/>
    </row>
  </sheetData>
  <sheetProtection algorithmName="SHA-512" hashValue="aRJVqKdAuh1lVnUHvqU5HMWVh3hTbKk3HcpPER79ZHux7A4erPw4LphJY8eX+1feWZFHhUrcj60YlzPCUyiGvw==" saltValue="kOQ6LVzS9JmFMoHp+k8DnQ==" spinCount="100000" sheet="1" objects="1" scenarios="1" selectLockedCells="1" autoFilter="0" selectUnlockedCell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rightToLeft="1" view="pageBreakPreview" zoomScale="60" zoomScaleNormal="100" workbookViewId="0">
      <selection activeCell="G9" sqref="G9"/>
    </sheetView>
  </sheetViews>
  <sheetFormatPr defaultRowHeight="18" x14ac:dyDescent="0.45"/>
  <cols>
    <col min="1" max="1" width="21.28515625" style="2" customWidth="1"/>
    <col min="2" max="2" width="1.42578125" style="2" customWidth="1"/>
    <col min="3" max="3" width="17" style="2" customWidth="1"/>
    <col min="4" max="4" width="1.42578125" style="2" customWidth="1"/>
    <col min="5" max="5" width="17" style="2" customWidth="1"/>
    <col min="6" max="6" width="1.42578125" style="2" customWidth="1"/>
    <col min="7" max="7" width="17" style="2" customWidth="1"/>
    <col min="8" max="8" width="1.42578125" style="2" customWidth="1"/>
    <col min="9" max="9" width="17" style="2" customWidth="1"/>
    <col min="10" max="10" width="1.42578125" style="2" customWidth="1"/>
    <col min="11" max="11" width="10.7109375" style="2" customWidth="1"/>
    <col min="12" max="12" width="1.42578125" style="2" customWidth="1"/>
    <col min="13" max="13" width="22" style="2" customWidth="1"/>
    <col min="14" max="14" width="1.42578125" style="2" customWidth="1"/>
    <col min="15" max="15" width="19.85546875" style="2" customWidth="1"/>
    <col min="16" max="16" width="1.42578125" style="2" customWidth="1"/>
    <col min="17" max="17" width="21.7109375" style="2" customWidth="1"/>
    <col min="18" max="18" width="1.42578125" style="2" customWidth="1"/>
    <col min="19" max="19" width="19.42578125" style="2" customWidth="1"/>
    <col min="20" max="20" width="1.42578125" style="2" customWidth="1"/>
    <col min="21" max="21" width="10.7109375" style="2" customWidth="1"/>
    <col min="22" max="16384" width="9.140625" style="2"/>
  </cols>
  <sheetData>
    <row r="1" spans="1:21" ht="20.100000000000001" customHeight="1" x14ac:dyDescent="0.45">
      <c r="A1" s="3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20.100000000000001" customHeight="1" x14ac:dyDescent="0.45">
      <c r="A2" s="32" t="s">
        <v>84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0.100000000000001" customHeight="1" x14ac:dyDescent="0.45">
      <c r="A3" s="32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5" spans="1:21" ht="21" x14ac:dyDescent="0.45">
      <c r="A5" s="33" t="s">
        <v>149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7" spans="1:21" ht="21" x14ac:dyDescent="0.45">
      <c r="C7" s="27" t="s">
        <v>100</v>
      </c>
      <c r="D7" s="28"/>
      <c r="E7" s="28"/>
      <c r="F7" s="28"/>
      <c r="G7" s="28"/>
      <c r="H7" s="28"/>
      <c r="I7" s="28"/>
      <c r="J7" s="28"/>
      <c r="K7" s="28"/>
      <c r="M7" s="27" t="s">
        <v>7</v>
      </c>
      <c r="N7" s="28"/>
      <c r="O7" s="28"/>
      <c r="P7" s="28"/>
      <c r="Q7" s="28"/>
      <c r="R7" s="28"/>
      <c r="S7" s="28"/>
      <c r="T7" s="28"/>
      <c r="U7" s="28"/>
    </row>
    <row r="8" spans="1:21" ht="63" x14ac:dyDescent="0.45">
      <c r="A8" s="10" t="s">
        <v>150</v>
      </c>
      <c r="C8" s="11" t="s">
        <v>98</v>
      </c>
      <c r="E8" s="11" t="s">
        <v>151</v>
      </c>
      <c r="G8" s="11" t="s">
        <v>152</v>
      </c>
      <c r="I8" s="11" t="s">
        <v>153</v>
      </c>
      <c r="K8" s="11" t="s">
        <v>154</v>
      </c>
      <c r="M8" s="11" t="s">
        <v>98</v>
      </c>
      <c r="O8" s="11" t="s">
        <v>151</v>
      </c>
      <c r="Q8" s="11" t="s">
        <v>152</v>
      </c>
      <c r="S8" s="11" t="s">
        <v>153</v>
      </c>
      <c r="U8" s="11" t="s">
        <v>154</v>
      </c>
    </row>
    <row r="9" spans="1:21" ht="18.75" x14ac:dyDescent="0.45">
      <c r="A9" s="12" t="s">
        <v>17</v>
      </c>
      <c r="C9" s="23" t="s">
        <v>112</v>
      </c>
      <c r="E9" s="5">
        <v>763610316132</v>
      </c>
      <c r="G9" s="23" t="s">
        <v>112</v>
      </c>
      <c r="I9" s="5">
        <v>763610316132</v>
      </c>
      <c r="K9" s="6">
        <v>0.9971659678929844</v>
      </c>
      <c r="M9" s="5">
        <v>342177050320</v>
      </c>
      <c r="O9" s="5">
        <v>1107125579628</v>
      </c>
      <c r="Q9" s="5">
        <v>110510553471</v>
      </c>
      <c r="S9" s="5">
        <v>1559813183419</v>
      </c>
      <c r="U9" s="6">
        <v>6.1590405955949688E-2</v>
      </c>
    </row>
    <row r="10" spans="1:21" ht="18.75" x14ac:dyDescent="0.45">
      <c r="A10" s="7" t="s">
        <v>18</v>
      </c>
      <c r="C10" s="13" t="s">
        <v>112</v>
      </c>
      <c r="E10" s="7">
        <f>SUM(E9:$E$9)</f>
        <v>763610316132</v>
      </c>
      <c r="G10" s="13" t="s">
        <v>112</v>
      </c>
      <c r="I10" s="7">
        <f>SUM(I9:$I$9)</f>
        <v>763610316132</v>
      </c>
      <c r="K10" s="8">
        <f>SUM(K9:$K$9)</f>
        <v>0.9971659678929844</v>
      </c>
      <c r="M10" s="7">
        <f>SUM(M9:$M$9)</f>
        <v>342177050320</v>
      </c>
      <c r="O10" s="7">
        <f>SUM(O9:$O$9)</f>
        <v>1107125579628</v>
      </c>
      <c r="Q10" s="7">
        <f>SUM(Q9:$Q$9)</f>
        <v>110510553471</v>
      </c>
      <c r="S10" s="7">
        <f>SUM(S9:$S$9)</f>
        <v>1559813183419</v>
      </c>
      <c r="U10" s="8">
        <f>SUM(U9:$U$9)</f>
        <v>6.1590405955949688E-2</v>
      </c>
    </row>
    <row r="11" spans="1:21" ht="18.75" x14ac:dyDescent="0.45">
      <c r="C11" s="9"/>
      <c r="E11" s="9"/>
      <c r="G11" s="9"/>
      <c r="I11" s="9"/>
      <c r="K11" s="9"/>
      <c r="M11" s="9"/>
      <c r="O11" s="9"/>
      <c r="Q11" s="9"/>
      <c r="S11" s="9"/>
      <c r="U11" s="9"/>
    </row>
    <row r="22" spans="5:5" ht="18.75" x14ac:dyDescent="0.45">
      <c r="E22" s="13" t="s">
        <v>112</v>
      </c>
    </row>
  </sheetData>
  <sheetProtection algorithmName="SHA-512" hashValue="mw1g00GaNiOLVYUatYiH6XBwHmu7+j+hcPYw3etGgwaSDuFqY6OLuhRXljPibRgQCPOvglHFK3nAqCZDqv/6Fw==" saltValue="BVCTf7WzYSzScYPxoyPHgA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rightToLeft="1" view="pageBreakPreview" zoomScale="60" zoomScaleNormal="100" workbookViewId="0">
      <selection activeCell="G15" sqref="G15"/>
    </sheetView>
  </sheetViews>
  <sheetFormatPr defaultRowHeight="18" x14ac:dyDescent="0.45"/>
  <cols>
    <col min="1" max="1" width="21.28515625" style="2" customWidth="1"/>
    <col min="2" max="2" width="1.42578125" style="2" customWidth="1"/>
    <col min="3" max="3" width="17" style="2" customWidth="1"/>
    <col min="4" max="4" width="1.42578125" style="2" customWidth="1"/>
    <col min="5" max="5" width="17" style="2" customWidth="1"/>
    <col min="6" max="6" width="1.42578125" style="2" customWidth="1"/>
    <col min="7" max="7" width="17" style="2" customWidth="1"/>
    <col min="8" max="8" width="1.42578125" style="2" customWidth="1"/>
    <col min="9" max="9" width="17" style="2" customWidth="1"/>
    <col min="10" max="10" width="1.42578125" style="2" customWidth="1"/>
    <col min="11" max="11" width="17" style="2" customWidth="1"/>
    <col min="12" max="12" width="1.42578125" style="2" customWidth="1"/>
    <col min="13" max="13" width="17" style="2" customWidth="1"/>
    <col min="14" max="14" width="1.42578125" style="2" customWidth="1"/>
    <col min="15" max="15" width="17" style="2" customWidth="1"/>
    <col min="16" max="16" width="1.42578125" style="2" customWidth="1"/>
    <col min="17" max="17" width="17" style="2" customWidth="1"/>
    <col min="18" max="16384" width="9.140625" style="2"/>
  </cols>
  <sheetData>
    <row r="1" spans="1:17" ht="20.100000000000001" customHeight="1" x14ac:dyDescent="0.45">
      <c r="A1" s="3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5">
      <c r="A2" s="32" t="s">
        <v>84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5">
      <c r="A3" s="32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21" x14ac:dyDescent="0.45">
      <c r="A5" s="33" t="s">
        <v>155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21" x14ac:dyDescent="0.45">
      <c r="C7" s="27" t="s">
        <v>100</v>
      </c>
      <c r="D7" s="28"/>
      <c r="E7" s="28"/>
      <c r="F7" s="28"/>
      <c r="G7" s="28"/>
      <c r="H7" s="28"/>
      <c r="I7" s="28"/>
      <c r="J7" s="28"/>
      <c r="K7" s="28"/>
      <c r="M7" s="27" t="s">
        <v>7</v>
      </c>
      <c r="N7" s="28"/>
      <c r="O7" s="28"/>
      <c r="P7" s="28"/>
      <c r="Q7" s="28"/>
    </row>
    <row r="8" spans="1:17" ht="21" x14ac:dyDescent="0.45">
      <c r="C8" s="11" t="s">
        <v>156</v>
      </c>
      <c r="E8" s="11" t="s">
        <v>151</v>
      </c>
      <c r="G8" s="11" t="s">
        <v>152</v>
      </c>
      <c r="I8" s="11" t="s">
        <v>18</v>
      </c>
      <c r="K8" s="11" t="s">
        <v>156</v>
      </c>
      <c r="M8" s="11" t="s">
        <v>151</v>
      </c>
      <c r="O8" s="11" t="s">
        <v>152</v>
      </c>
      <c r="Q8" s="11" t="s">
        <v>18</v>
      </c>
    </row>
    <row r="9" spans="1:17" ht="37.5" x14ac:dyDescent="0.45">
      <c r="A9" s="12" t="s">
        <v>123</v>
      </c>
      <c r="C9" s="13" t="s">
        <v>112</v>
      </c>
      <c r="E9" s="13" t="s">
        <v>112</v>
      </c>
      <c r="G9" s="13" t="s">
        <v>112</v>
      </c>
      <c r="I9" s="13" t="s">
        <v>112</v>
      </c>
      <c r="K9" s="5">
        <v>1179838079</v>
      </c>
      <c r="M9" s="13" t="s">
        <v>112</v>
      </c>
      <c r="O9" s="5">
        <v>-68750000</v>
      </c>
      <c r="Q9" s="5">
        <v>1111088079</v>
      </c>
    </row>
    <row r="10" spans="1:17" ht="37.5" x14ac:dyDescent="0.45">
      <c r="A10" s="12" t="s">
        <v>145</v>
      </c>
      <c r="C10" s="13" t="s">
        <v>112</v>
      </c>
      <c r="E10" s="13" t="s">
        <v>112</v>
      </c>
      <c r="G10" s="13" t="s">
        <v>112</v>
      </c>
      <c r="I10" s="13" t="s">
        <v>112</v>
      </c>
      <c r="K10" s="13" t="s">
        <v>112</v>
      </c>
      <c r="M10" s="13" t="s">
        <v>112</v>
      </c>
      <c r="O10" s="5">
        <v>1358726981</v>
      </c>
      <c r="Q10" s="5">
        <v>1358726981</v>
      </c>
    </row>
    <row r="11" spans="1:17" ht="37.5" x14ac:dyDescent="0.45">
      <c r="A11" s="12" t="s">
        <v>30</v>
      </c>
      <c r="C11" s="5">
        <v>39645652</v>
      </c>
      <c r="E11" s="5">
        <v>-478812806</v>
      </c>
      <c r="G11" s="5">
        <v>481712806</v>
      </c>
      <c r="I11" s="5">
        <v>42545652</v>
      </c>
      <c r="K11" s="5">
        <v>654425609</v>
      </c>
      <c r="M11" s="13" t="s">
        <v>112</v>
      </c>
      <c r="O11" s="5">
        <v>316965995</v>
      </c>
      <c r="Q11" s="5">
        <v>971391604</v>
      </c>
    </row>
    <row r="12" spans="1:17" ht="37.5" x14ac:dyDescent="0.45">
      <c r="A12" s="12" t="s">
        <v>36</v>
      </c>
      <c r="C12" s="5">
        <v>310122322</v>
      </c>
      <c r="E12" s="13" t="s">
        <v>112</v>
      </c>
      <c r="G12" s="13" t="s">
        <v>112</v>
      </c>
      <c r="I12" s="5">
        <v>310122322</v>
      </c>
      <c r="K12" s="5">
        <v>3982934800</v>
      </c>
      <c r="M12" s="5">
        <v>2182629526</v>
      </c>
      <c r="O12" s="13" t="s">
        <v>112</v>
      </c>
      <c r="Q12" s="5">
        <v>6165564326</v>
      </c>
    </row>
    <row r="13" spans="1:17" ht="37.5" x14ac:dyDescent="0.45">
      <c r="A13" s="12" t="s">
        <v>39</v>
      </c>
      <c r="C13" s="5">
        <v>26921287</v>
      </c>
      <c r="E13" s="13" t="s">
        <v>112</v>
      </c>
      <c r="G13" s="13" t="s">
        <v>112</v>
      </c>
      <c r="I13" s="5">
        <v>26921287</v>
      </c>
      <c r="K13" s="5">
        <v>335133555</v>
      </c>
      <c r="M13" s="5">
        <v>-41969550</v>
      </c>
      <c r="O13" s="13" t="s">
        <v>112</v>
      </c>
      <c r="Q13" s="5">
        <v>293164005</v>
      </c>
    </row>
    <row r="14" spans="1:17" ht="37.5" x14ac:dyDescent="0.45">
      <c r="A14" s="12" t="s">
        <v>134</v>
      </c>
      <c r="C14" s="13" t="s">
        <v>112</v>
      </c>
      <c r="E14" s="13" t="s">
        <v>112</v>
      </c>
      <c r="G14" s="13" t="s">
        <v>112</v>
      </c>
      <c r="I14" s="13" t="s">
        <v>112</v>
      </c>
      <c r="K14" s="5">
        <v>11047860342</v>
      </c>
      <c r="M14" s="13" t="s">
        <v>112</v>
      </c>
      <c r="O14" s="5">
        <v>-80000000</v>
      </c>
      <c r="Q14" s="5">
        <v>10967860342</v>
      </c>
    </row>
    <row r="15" spans="1:17" ht="37.5" x14ac:dyDescent="0.45">
      <c r="A15" s="12" t="s">
        <v>42</v>
      </c>
      <c r="C15" s="5">
        <v>255885313</v>
      </c>
      <c r="E15" s="5">
        <v>346888323</v>
      </c>
      <c r="G15" s="13" t="s">
        <v>112</v>
      </c>
      <c r="I15" s="5">
        <v>602773636</v>
      </c>
      <c r="K15" s="5">
        <v>3052442867</v>
      </c>
      <c r="M15" s="5">
        <v>346888323</v>
      </c>
      <c r="O15" s="13" t="s">
        <v>112</v>
      </c>
      <c r="Q15" s="5">
        <v>3399331190</v>
      </c>
    </row>
    <row r="16" spans="1:17" ht="37.5" x14ac:dyDescent="0.45">
      <c r="A16" s="12" t="s">
        <v>137</v>
      </c>
      <c r="C16" s="13" t="s">
        <v>112</v>
      </c>
      <c r="E16" s="13" t="s">
        <v>112</v>
      </c>
      <c r="G16" s="13" t="s">
        <v>112</v>
      </c>
      <c r="I16" s="13" t="s">
        <v>112</v>
      </c>
      <c r="K16" s="5">
        <v>533144153</v>
      </c>
      <c r="M16" s="13" t="s">
        <v>112</v>
      </c>
      <c r="O16" s="5">
        <v>-15706080</v>
      </c>
      <c r="Q16" s="5">
        <v>517438073</v>
      </c>
    </row>
    <row r="17" spans="1:17" ht="37.5" x14ac:dyDescent="0.45">
      <c r="A17" s="12" t="s">
        <v>47</v>
      </c>
      <c r="C17" s="5">
        <v>41231502</v>
      </c>
      <c r="E17" s="5">
        <v>69019725</v>
      </c>
      <c r="G17" s="13" t="s">
        <v>112</v>
      </c>
      <c r="I17" s="5">
        <v>110251227</v>
      </c>
      <c r="K17" s="5">
        <v>504482467</v>
      </c>
      <c r="M17" s="5">
        <v>63403799</v>
      </c>
      <c r="O17" s="13" t="s">
        <v>112</v>
      </c>
      <c r="Q17" s="5">
        <v>567886266</v>
      </c>
    </row>
    <row r="18" spans="1:17" ht="37.5" x14ac:dyDescent="0.45">
      <c r="A18" s="12" t="s">
        <v>51</v>
      </c>
      <c r="C18" s="5">
        <v>278237478</v>
      </c>
      <c r="E18" s="5">
        <v>56958675</v>
      </c>
      <c r="G18" s="13" t="s">
        <v>112</v>
      </c>
      <c r="I18" s="5">
        <v>335196153</v>
      </c>
      <c r="K18" s="5">
        <v>3460158000</v>
      </c>
      <c r="M18" s="5">
        <v>404406592</v>
      </c>
      <c r="O18" s="5">
        <v>1004779</v>
      </c>
      <c r="Q18" s="5">
        <v>3865569371</v>
      </c>
    </row>
    <row r="19" spans="1:17" ht="37.5" x14ac:dyDescent="0.45">
      <c r="A19" s="12" t="s">
        <v>54</v>
      </c>
      <c r="C19" s="5">
        <v>290133218</v>
      </c>
      <c r="E19" s="5">
        <v>429688250</v>
      </c>
      <c r="G19" s="13" t="s">
        <v>112</v>
      </c>
      <c r="I19" s="5">
        <v>719821468</v>
      </c>
      <c r="K19" s="5">
        <v>3942332032</v>
      </c>
      <c r="M19" s="5">
        <v>1503908875</v>
      </c>
      <c r="O19" s="5">
        <v>25478500</v>
      </c>
      <c r="Q19" s="5">
        <v>5471719407</v>
      </c>
    </row>
    <row r="20" spans="1:17" ht="37.5" x14ac:dyDescent="0.45">
      <c r="A20" s="12" t="s">
        <v>139</v>
      </c>
      <c r="C20" s="13" t="s">
        <v>112</v>
      </c>
      <c r="E20" s="13" t="s">
        <v>112</v>
      </c>
      <c r="G20" s="13" t="s">
        <v>112</v>
      </c>
      <c r="I20" s="13" t="s">
        <v>112</v>
      </c>
      <c r="K20" s="5">
        <v>15737892</v>
      </c>
      <c r="M20" s="13" t="s">
        <v>112</v>
      </c>
      <c r="O20" s="5">
        <v>9461960</v>
      </c>
      <c r="Q20" s="5">
        <v>25199852</v>
      </c>
    </row>
    <row r="21" spans="1:17" ht="18.75" x14ac:dyDescent="0.45">
      <c r="A21" s="7" t="s">
        <v>18</v>
      </c>
      <c r="C21" s="7">
        <f>SUM(C9:$C$20)</f>
        <v>1242176772</v>
      </c>
      <c r="E21" s="7">
        <f>SUM(E9:$E$20)</f>
        <v>423742167</v>
      </c>
      <c r="G21" s="7">
        <f>SUM(G9:$G$20)</f>
        <v>481712806</v>
      </c>
      <c r="I21" s="7">
        <f>SUM(I9:$I$20)</f>
        <v>2147631745</v>
      </c>
      <c r="K21" s="7">
        <f>SUM(K9:$K$20)</f>
        <v>28708489796</v>
      </c>
      <c r="M21" s="7">
        <f>SUM(M9:$M$20)</f>
        <v>4459267565</v>
      </c>
      <c r="O21" s="7">
        <f>SUM(O9:$O$20)</f>
        <v>1547182135</v>
      </c>
      <c r="Q21" s="7">
        <f>SUM(Q9:$Q$20)</f>
        <v>34714939496</v>
      </c>
    </row>
    <row r="22" spans="1:17" ht="18.75" x14ac:dyDescent="0.45">
      <c r="C22" s="9"/>
      <c r="E22" s="9"/>
      <c r="G22" s="9"/>
      <c r="I22" s="9"/>
      <c r="K22" s="9"/>
      <c r="M22" s="9"/>
      <c r="O22" s="9"/>
      <c r="Q22" s="9"/>
    </row>
  </sheetData>
  <sheetProtection algorithmName="SHA-512" hashValue="DnxgiSQC8EC1jFbK4GKwV7l0qCo+5bShI3BK00d4LcADLkG5qLkYi7bxcQoSEdJLeq0WX8GQJ7X3eWIVaaRZbA==" saltValue="a0eN8QUY27Smw9jNfyPISg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rightToLeft="1" view="pageBreakPreview" zoomScale="60" zoomScaleNormal="100" workbookViewId="0">
      <selection activeCell="K39" sqref="K39"/>
    </sheetView>
  </sheetViews>
  <sheetFormatPr defaultRowHeight="18" x14ac:dyDescent="0.45"/>
  <cols>
    <col min="1" max="1" width="25.5703125" style="2" customWidth="1"/>
    <col min="2" max="2" width="1.42578125" style="2" customWidth="1"/>
    <col min="3" max="3" width="17" style="2" customWidth="1"/>
    <col min="4" max="4" width="1.42578125" style="2" customWidth="1"/>
    <col min="5" max="5" width="17" style="2" customWidth="1"/>
    <col min="6" max="6" width="1.42578125" style="2" customWidth="1"/>
    <col min="7" max="7" width="14.140625" style="2" customWidth="1"/>
    <col min="8" max="8" width="1.42578125" style="2" customWidth="1"/>
    <col min="9" max="9" width="17" style="2" customWidth="1"/>
    <col min="10" max="10" width="1.42578125" style="2" customWidth="1"/>
    <col min="11" max="11" width="14.140625" style="2" customWidth="1"/>
    <col min="12" max="16384" width="9.140625" style="2"/>
  </cols>
  <sheetData>
    <row r="1" spans="1:11" ht="20.100000000000001" customHeight="1" x14ac:dyDescent="0.45">
      <c r="A1" s="3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0.100000000000001" customHeight="1" x14ac:dyDescent="0.45">
      <c r="A2" s="32" t="s">
        <v>84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0.100000000000001" customHeight="1" x14ac:dyDescent="0.45">
      <c r="A3" s="32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5" spans="1:11" ht="21" x14ac:dyDescent="0.45">
      <c r="A5" s="33" t="s">
        <v>157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7" spans="1:11" ht="21" x14ac:dyDescent="0.45">
      <c r="A7" s="27" t="s">
        <v>158</v>
      </c>
      <c r="B7" s="28"/>
      <c r="C7" s="28"/>
      <c r="E7" s="27" t="s">
        <v>100</v>
      </c>
      <c r="F7" s="28"/>
      <c r="G7" s="28"/>
      <c r="I7" s="27" t="s">
        <v>7</v>
      </c>
      <c r="J7" s="28"/>
      <c r="K7" s="28"/>
    </row>
    <row r="8" spans="1:11" ht="42" x14ac:dyDescent="0.45">
      <c r="A8" s="11" t="s">
        <v>159</v>
      </c>
      <c r="C8" s="11" t="s">
        <v>61</v>
      </c>
      <c r="E8" s="11" t="s">
        <v>160</v>
      </c>
      <c r="G8" s="11" t="s">
        <v>161</v>
      </c>
      <c r="I8" s="11" t="s">
        <v>160</v>
      </c>
      <c r="K8" s="11" t="s">
        <v>161</v>
      </c>
    </row>
    <row r="9" spans="1:11" ht="37.5" x14ac:dyDescent="0.45">
      <c r="A9" s="12" t="s">
        <v>162</v>
      </c>
      <c r="C9" s="13" t="s">
        <v>73</v>
      </c>
      <c r="E9" s="5">
        <v>17380</v>
      </c>
      <c r="G9" s="6">
        <f>E9/E18</f>
        <v>7.6851793262308653E-4</v>
      </c>
      <c r="I9" s="5">
        <v>88250</v>
      </c>
      <c r="K9" s="13" t="s">
        <v>112</v>
      </c>
    </row>
    <row r="10" spans="1:11" ht="18.75" x14ac:dyDescent="0.45">
      <c r="A10" s="12" t="s">
        <v>163</v>
      </c>
      <c r="C10" s="13" t="s">
        <v>79</v>
      </c>
      <c r="E10" s="5">
        <v>20318739</v>
      </c>
      <c r="G10" s="6">
        <f>E10/E18</f>
        <v>0.89846463117307718</v>
      </c>
      <c r="I10" s="5">
        <v>199650216</v>
      </c>
      <c r="K10" s="6">
        <f>I10/$I$18</f>
        <v>1.0730840937627637E-2</v>
      </c>
    </row>
    <row r="11" spans="1:11" ht="37.5" x14ac:dyDescent="0.45">
      <c r="A11" s="12" t="s">
        <v>164</v>
      </c>
      <c r="C11" s="13" t="s">
        <v>82</v>
      </c>
      <c r="E11" s="5">
        <v>2278838</v>
      </c>
      <c r="G11" s="6">
        <f>E11/E18</f>
        <v>0.10076685089429974</v>
      </c>
      <c r="I11" s="5">
        <v>31723884</v>
      </c>
      <c r="K11" s="6">
        <f t="shared" ref="K11:K17" si="0">I11/$I$18</f>
        <v>1.7051018523703996E-3</v>
      </c>
    </row>
    <row r="12" spans="1:11" ht="37.5" x14ac:dyDescent="0.45">
      <c r="A12" s="12" t="s">
        <v>165</v>
      </c>
      <c r="C12" s="13" t="s">
        <v>166</v>
      </c>
      <c r="E12" s="13" t="s">
        <v>112</v>
      </c>
      <c r="G12" s="13" t="s">
        <v>112</v>
      </c>
      <c r="H12" s="13"/>
      <c r="I12" s="5">
        <v>10959903799</v>
      </c>
      <c r="K12" s="6">
        <f t="shared" si="0"/>
        <v>0.58907516713515529</v>
      </c>
    </row>
    <row r="13" spans="1:11" ht="37.5" x14ac:dyDescent="0.45">
      <c r="A13" s="12" t="s">
        <v>165</v>
      </c>
      <c r="C13" s="13" t="s">
        <v>167</v>
      </c>
      <c r="E13" s="13" t="s">
        <v>112</v>
      </c>
      <c r="G13" s="13" t="s">
        <v>112</v>
      </c>
      <c r="H13" s="13"/>
      <c r="I13" s="5">
        <v>3024657534</v>
      </c>
      <c r="K13" s="6">
        <f t="shared" si="0"/>
        <v>0.16256991621862837</v>
      </c>
    </row>
    <row r="14" spans="1:11" ht="37.5" x14ac:dyDescent="0.45">
      <c r="A14" s="12" t="s">
        <v>165</v>
      </c>
      <c r="C14" s="13" t="s">
        <v>168</v>
      </c>
      <c r="E14" s="13" t="s">
        <v>112</v>
      </c>
      <c r="G14" s="13" t="s">
        <v>112</v>
      </c>
      <c r="H14" s="13"/>
      <c r="I14" s="5">
        <v>2958904109</v>
      </c>
      <c r="K14" s="6">
        <f t="shared" si="0"/>
        <v>0.1590357875864849</v>
      </c>
    </row>
    <row r="15" spans="1:11" ht="37.5" x14ac:dyDescent="0.45">
      <c r="A15" s="12" t="s">
        <v>165</v>
      </c>
      <c r="C15" s="13" t="s">
        <v>169</v>
      </c>
      <c r="E15" s="13" t="s">
        <v>112</v>
      </c>
      <c r="G15" s="13" t="s">
        <v>112</v>
      </c>
      <c r="H15" s="13"/>
      <c r="I15" s="5">
        <v>1183561644</v>
      </c>
      <c r="K15" s="6">
        <f t="shared" si="0"/>
        <v>6.3614315056093246E-2</v>
      </c>
    </row>
    <row r="16" spans="1:11" ht="18.75" x14ac:dyDescent="0.45">
      <c r="A16" s="12" t="s">
        <v>170</v>
      </c>
      <c r="C16" s="13" t="s">
        <v>69</v>
      </c>
      <c r="E16" s="13" t="s">
        <v>112</v>
      </c>
      <c r="G16" s="13" t="s">
        <v>112</v>
      </c>
      <c r="H16" s="13"/>
      <c r="I16" s="5">
        <v>246741549</v>
      </c>
      <c r="K16" s="6">
        <f t="shared" si="0"/>
        <v>1.3261915604553393E-2</v>
      </c>
    </row>
    <row r="17" spans="1:18" ht="18.75" x14ac:dyDescent="0.45">
      <c r="A17" s="12" t="s">
        <v>171</v>
      </c>
      <c r="C17" s="13" t="s">
        <v>172</v>
      </c>
      <c r="E17" s="13" t="s">
        <v>112</v>
      </c>
      <c r="G17" s="13" t="s">
        <v>112</v>
      </c>
      <c r="H17" s="13"/>
      <c r="I17" s="5">
        <v>41161</v>
      </c>
      <c r="K17" s="6">
        <f t="shared" si="0"/>
        <v>2.2123299071897381E-6</v>
      </c>
    </row>
    <row r="18" spans="1:18" ht="18.75" x14ac:dyDescent="0.45">
      <c r="A18" s="7" t="s">
        <v>18</v>
      </c>
      <c r="E18" s="7">
        <f>SUM(E9:$E$17)</f>
        <v>22614957</v>
      </c>
      <c r="G18" s="8">
        <f>SUM(G9:$G$17)</f>
        <v>1</v>
      </c>
      <c r="I18" s="7">
        <f>SUM(I9:$I$17)</f>
        <v>18605272146</v>
      </c>
      <c r="K18" s="24">
        <f>SUM(K9:$K$17)</f>
        <v>0.99999525672082035</v>
      </c>
    </row>
    <row r="19" spans="1:18" ht="18.75" x14ac:dyDescent="0.45">
      <c r="E19" s="9"/>
      <c r="G19" s="9"/>
      <c r="I19" s="9"/>
      <c r="K19" s="9"/>
    </row>
    <row r="20" spans="1:18" ht="18.75" x14ac:dyDescent="0.45">
      <c r="R20" s="13" t="s">
        <v>112</v>
      </c>
    </row>
  </sheetData>
  <sheetProtection algorithmName="SHA-512" hashValue="TjVanAfY4bUbgIlpdYCb04HqvssTMv9VffzXmEezAyyOjHAKSI4fCNS1rChfybXAIipnjzit8rtxkKrL28ExpA==" saltValue="7KwkvwUNHhmHu6jK+T6J1Q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rightToLeft="1" view="pageBreakPreview" zoomScale="60" zoomScaleNormal="100" workbookViewId="0">
      <selection activeCell="U32" sqref="U32"/>
    </sheetView>
  </sheetViews>
  <sheetFormatPr defaultRowHeight="18" x14ac:dyDescent="0.45"/>
  <cols>
    <col min="1" max="1" width="25.5703125" style="2" customWidth="1"/>
    <col min="2" max="2" width="1.42578125" style="2" customWidth="1"/>
    <col min="3" max="3" width="18.42578125" style="2" customWidth="1"/>
    <col min="4" max="4" width="1.42578125" style="2" customWidth="1"/>
    <col min="5" max="5" width="18.42578125" style="2" customWidth="1"/>
    <col min="6" max="20" width="9.140625" style="2"/>
    <col min="21" max="21" width="10" style="2" bestFit="1" customWidth="1"/>
    <col min="22" max="16384" width="9.140625" style="2"/>
  </cols>
  <sheetData>
    <row r="1" spans="1:5" ht="20.100000000000001" customHeight="1" x14ac:dyDescent="0.45">
      <c r="A1" s="32" t="s">
        <v>0</v>
      </c>
      <c r="B1" s="26"/>
      <c r="C1" s="26"/>
      <c r="D1" s="26"/>
      <c r="E1" s="26"/>
    </row>
    <row r="2" spans="1:5" ht="20.100000000000001" customHeight="1" x14ac:dyDescent="0.45">
      <c r="A2" s="32" t="s">
        <v>84</v>
      </c>
      <c r="B2" s="26"/>
      <c r="C2" s="26"/>
      <c r="D2" s="26"/>
      <c r="E2" s="26"/>
    </row>
    <row r="3" spans="1:5" ht="20.100000000000001" customHeight="1" x14ac:dyDescent="0.45">
      <c r="A3" s="32" t="s">
        <v>2</v>
      </c>
      <c r="B3" s="26"/>
      <c r="C3" s="26"/>
      <c r="D3" s="26"/>
      <c r="E3" s="26"/>
    </row>
    <row r="5" spans="1:5" ht="21" x14ac:dyDescent="0.45">
      <c r="A5" s="33" t="s">
        <v>173</v>
      </c>
      <c r="B5" s="26"/>
      <c r="C5" s="26"/>
      <c r="D5" s="26"/>
      <c r="E5" s="26"/>
    </row>
    <row r="7" spans="1:5" ht="21" x14ac:dyDescent="0.45">
      <c r="C7" s="10" t="s">
        <v>100</v>
      </c>
      <c r="E7" s="10" t="s">
        <v>7</v>
      </c>
    </row>
    <row r="8" spans="1:5" ht="21" x14ac:dyDescent="0.45">
      <c r="A8" s="11" t="s">
        <v>96</v>
      </c>
      <c r="C8" s="11" t="s">
        <v>65</v>
      </c>
      <c r="E8" s="11" t="s">
        <v>65</v>
      </c>
    </row>
    <row r="9" spans="1:5" ht="18.75" x14ac:dyDescent="0.45">
      <c r="A9" s="7" t="s">
        <v>18</v>
      </c>
      <c r="C9" s="13" t="s">
        <v>112</v>
      </c>
      <c r="E9" s="13" t="s">
        <v>112</v>
      </c>
    </row>
    <row r="10" spans="1:5" ht="18.75" x14ac:dyDescent="0.45">
      <c r="C10" s="9"/>
      <c r="E10" s="9"/>
    </row>
  </sheetData>
  <sheetProtection algorithmName="SHA-512" hashValue="DkC/piwc/Zklbrr7o6xxblTejiGOwDVsUz/hg3yVUxzhmJhYeqzhffFn6DHzcR0LljlqYDPhNCO15DTudNhlTg==" saltValue="8Gxao9KQ8gven5pKjEDVLQ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rightToLeft="1" view="pageBreakPreview" zoomScale="60" zoomScaleNormal="100" workbookViewId="0">
      <selection activeCell="L11" sqref="L11"/>
    </sheetView>
  </sheetViews>
  <sheetFormatPr defaultRowHeight="18" x14ac:dyDescent="0.45"/>
  <cols>
    <col min="1" max="1" width="17" style="2" customWidth="1"/>
    <col min="2" max="2" width="1.42578125" style="2" customWidth="1"/>
    <col min="3" max="3" width="16.7109375" style="2" bestFit="1" customWidth="1"/>
    <col min="4" max="4" width="1.42578125" style="2" customWidth="1"/>
    <col min="5" max="5" width="22.7109375" style="2" bestFit="1" customWidth="1"/>
    <col min="6" max="6" width="1.42578125" style="2" customWidth="1"/>
    <col min="7" max="7" width="22.7109375" style="2" bestFit="1" customWidth="1"/>
    <col min="8" max="8" width="1.42578125" style="2" customWidth="1"/>
    <col min="9" max="9" width="14.85546875" style="2" bestFit="1" customWidth="1"/>
    <col min="10" max="10" width="21.28515625" style="2" bestFit="1" customWidth="1"/>
    <col min="11" max="11" width="1.42578125" style="2" customWidth="1"/>
    <col min="12" max="12" width="11.42578125" style="2" customWidth="1"/>
    <col min="13" max="13" width="17" style="2" customWidth="1"/>
    <col min="14" max="14" width="1.42578125" style="2" customWidth="1"/>
    <col min="15" max="15" width="16.7109375" style="2" bestFit="1" customWidth="1"/>
    <col min="16" max="16" width="1.42578125" style="2" customWidth="1"/>
    <col min="17" max="17" width="11.42578125" style="2" customWidth="1"/>
    <col min="18" max="18" width="1.42578125" style="2" customWidth="1"/>
    <col min="19" max="19" width="22.7109375" style="2" bestFit="1" customWidth="1"/>
    <col min="20" max="20" width="1.42578125" style="2" customWidth="1"/>
    <col min="21" max="21" width="22.7109375" style="2" bestFit="1" customWidth="1"/>
    <col min="22" max="22" width="1.42578125" style="2" customWidth="1"/>
    <col min="23" max="23" width="15.7109375" style="2" bestFit="1" customWidth="1"/>
    <col min="24" max="16384" width="9.140625" style="2"/>
  </cols>
  <sheetData>
    <row r="1" spans="1:23" ht="20.100000000000001" customHeight="1" x14ac:dyDescent="0.45">
      <c r="A1" s="3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20.100000000000001" customHeight="1" x14ac:dyDescent="0.45">
      <c r="A2" s="32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20.100000000000001" customHeight="1" x14ac:dyDescent="0.45">
      <c r="A3" s="32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5" spans="1:23" ht="21" x14ac:dyDescent="0.45">
      <c r="A5" s="33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21" x14ac:dyDescent="0.45">
      <c r="A6" s="33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8" spans="1:23" ht="21" x14ac:dyDescent="0.45">
      <c r="C8" s="27" t="s">
        <v>5</v>
      </c>
      <c r="D8" s="28"/>
      <c r="E8" s="28"/>
      <c r="F8" s="28"/>
      <c r="G8" s="28"/>
      <c r="I8" s="27" t="s">
        <v>6</v>
      </c>
      <c r="J8" s="28"/>
      <c r="K8" s="28"/>
      <c r="L8" s="28"/>
      <c r="M8" s="28"/>
      <c r="O8" s="27" t="s">
        <v>7</v>
      </c>
      <c r="P8" s="28"/>
      <c r="Q8" s="28"/>
      <c r="R8" s="28"/>
      <c r="S8" s="28"/>
      <c r="T8" s="28"/>
      <c r="U8" s="28"/>
      <c r="V8" s="28"/>
      <c r="W8" s="28"/>
    </row>
    <row r="9" spans="1:23" ht="18.75" x14ac:dyDescent="0.45">
      <c r="A9" s="29" t="s">
        <v>8</v>
      </c>
      <c r="C9" s="29" t="s">
        <v>9</v>
      </c>
      <c r="E9" s="29" t="s">
        <v>10</v>
      </c>
      <c r="G9" s="29" t="s">
        <v>11</v>
      </c>
      <c r="I9" s="29" t="s">
        <v>12</v>
      </c>
      <c r="J9" s="26"/>
      <c r="L9" s="29" t="s">
        <v>13</v>
      </c>
      <c r="M9" s="26"/>
      <c r="O9" s="29" t="s">
        <v>9</v>
      </c>
      <c r="Q9" s="31" t="s">
        <v>14</v>
      </c>
      <c r="S9" s="29" t="s">
        <v>10</v>
      </c>
      <c r="U9" s="29" t="s">
        <v>11</v>
      </c>
      <c r="W9" s="31" t="s">
        <v>15</v>
      </c>
    </row>
    <row r="10" spans="1:23" ht="18.75" x14ac:dyDescent="0.45">
      <c r="A10" s="30"/>
      <c r="C10" s="30"/>
      <c r="E10" s="30"/>
      <c r="G10" s="30"/>
      <c r="I10" s="3" t="s">
        <v>9</v>
      </c>
      <c r="J10" s="3" t="s">
        <v>10</v>
      </c>
      <c r="L10" s="3" t="s">
        <v>9</v>
      </c>
      <c r="M10" s="3" t="s">
        <v>16</v>
      </c>
      <c r="O10" s="30"/>
      <c r="Q10" s="30"/>
      <c r="S10" s="30"/>
      <c r="U10" s="30"/>
      <c r="W10" s="30"/>
    </row>
    <row r="11" spans="1:23" ht="18.75" x14ac:dyDescent="0.45">
      <c r="A11" s="4" t="s">
        <v>17</v>
      </c>
      <c r="C11" s="5">
        <v>2878358958</v>
      </c>
      <c r="E11" s="5">
        <v>19782462950075</v>
      </c>
      <c r="G11" s="5">
        <v>20190723264447</v>
      </c>
      <c r="I11" s="5">
        <v>611705514</v>
      </c>
      <c r="J11" s="5">
        <v>4294529465950</v>
      </c>
      <c r="L11" s="16">
        <v>0</v>
      </c>
      <c r="M11" s="16">
        <v>0</v>
      </c>
      <c r="O11" s="5">
        <v>3490064472</v>
      </c>
      <c r="Q11" s="5">
        <v>7240</v>
      </c>
      <c r="S11" s="5">
        <v>24076992416025</v>
      </c>
      <c r="U11" s="5">
        <v>25248863046529</v>
      </c>
      <c r="W11" s="6">
        <v>0.99697049716765151</v>
      </c>
    </row>
    <row r="12" spans="1:23" ht="18.75" x14ac:dyDescent="0.45">
      <c r="A12" s="7" t="s">
        <v>18</v>
      </c>
      <c r="C12" s="7">
        <f>SUM(C11:$C$11)</f>
        <v>2878358958</v>
      </c>
      <c r="E12" s="7">
        <f>SUM(E11:$E$11)</f>
        <v>19782462950075</v>
      </c>
      <c r="G12" s="7">
        <f>SUM(G11:$G$11)</f>
        <v>20190723264447</v>
      </c>
      <c r="I12" s="7">
        <f>SUM(I11:$I$11)</f>
        <v>611705514</v>
      </c>
      <c r="J12" s="7">
        <f>SUM(J11:$J$11)</f>
        <v>4294529465950</v>
      </c>
      <c r="L12" s="17">
        <f>SUM(L11:$L$11)</f>
        <v>0</v>
      </c>
      <c r="M12" s="17">
        <f>SUM(M11:$M$11)</f>
        <v>0</v>
      </c>
      <c r="O12" s="7">
        <f>SUM(O11:$O$11)</f>
        <v>3490064472</v>
      </c>
      <c r="Q12" s="7">
        <f>SUM(Q11:$Q$11)</f>
        <v>7240</v>
      </c>
      <c r="S12" s="7">
        <f>SUM(S11:$S$11)</f>
        <v>24076992416025</v>
      </c>
      <c r="U12" s="7">
        <f>SUM(U11:$U$11)</f>
        <v>25248863046529</v>
      </c>
      <c r="W12" s="8">
        <f>SUM(W11:$W$11)</f>
        <v>0.99697049716765151</v>
      </c>
    </row>
    <row r="13" spans="1:23" ht="18.75" x14ac:dyDescent="0.45">
      <c r="C13" s="9"/>
      <c r="E13" s="9"/>
      <c r="G13" s="9"/>
      <c r="I13" s="9"/>
      <c r="J13" s="9"/>
      <c r="L13" s="9"/>
      <c r="M13" s="9"/>
      <c r="O13" s="9"/>
      <c r="Q13" s="9"/>
      <c r="S13" s="9"/>
      <c r="U13" s="9"/>
      <c r="W13" s="9"/>
    </row>
  </sheetData>
  <sheetProtection algorithmName="SHA-512" hashValue="IZ9cDHP6war50SzphmwXkzqrxwBRZfDxP5FKOnKe1xsq0EuO8epVNIBNfx4/SAHaTf8EDrZ8BpTG3raydgxLag==" saltValue="Ku2FUm0oMXiUpzSyPi23Yw==" spinCount="100000" sheet="1" objects="1" scenarios="1" selectLockedCells="1" autoFilter="0" selectUnlockedCell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"/>
  <sheetViews>
    <sheetView rightToLeft="1" view="pageBreakPreview" topLeftCell="B1" zoomScale="60" zoomScaleNormal="93" workbookViewId="0">
      <selection activeCell="AI11" sqref="AI11"/>
    </sheetView>
  </sheetViews>
  <sheetFormatPr defaultRowHeight="18" x14ac:dyDescent="0.45"/>
  <cols>
    <col min="1" max="1" width="27.42578125" style="2" customWidth="1"/>
    <col min="2" max="2" width="1.42578125" style="2" customWidth="1"/>
    <col min="3" max="3" width="8.5703125" style="2" customWidth="1"/>
    <col min="4" max="4" width="1.42578125" style="2" customWidth="1"/>
    <col min="5" max="5" width="11.42578125" style="2" customWidth="1"/>
    <col min="6" max="6" width="1.42578125" style="2" customWidth="1"/>
    <col min="7" max="7" width="11.42578125" style="2" customWidth="1"/>
    <col min="8" max="8" width="1.42578125" style="2" customWidth="1"/>
    <col min="9" max="9" width="11.42578125" style="2" customWidth="1"/>
    <col min="10" max="10" width="1.42578125" style="2" customWidth="1"/>
    <col min="11" max="11" width="7.140625" style="2" customWidth="1"/>
    <col min="12" max="12" width="1.42578125" style="2" customWidth="1"/>
    <col min="13" max="13" width="7.140625" style="2" customWidth="1"/>
    <col min="14" max="14" width="1.42578125" style="2" customWidth="1"/>
    <col min="15" max="15" width="11.42578125" style="2" customWidth="1"/>
    <col min="16" max="16" width="1.42578125" style="2" customWidth="1"/>
    <col min="17" max="17" width="18.42578125" style="2" customWidth="1"/>
    <col min="18" max="18" width="1.42578125" style="2" customWidth="1"/>
    <col min="19" max="19" width="18.42578125" style="2" customWidth="1"/>
    <col min="20" max="20" width="1.42578125" style="2" customWidth="1"/>
    <col min="21" max="21" width="11.42578125" style="2" customWidth="1"/>
    <col min="22" max="22" width="18.42578125" style="2" customWidth="1"/>
    <col min="23" max="23" width="1.42578125" style="2" customWidth="1"/>
    <col min="24" max="24" width="11.42578125" style="2" customWidth="1"/>
    <col min="25" max="25" width="18.42578125" style="2" customWidth="1"/>
    <col min="26" max="26" width="1.42578125" style="2" customWidth="1"/>
    <col min="27" max="27" width="11.42578125" style="2" customWidth="1"/>
    <col min="28" max="28" width="1.42578125" style="2" customWidth="1"/>
    <col min="29" max="29" width="11.42578125" style="2" customWidth="1"/>
    <col min="30" max="30" width="1.42578125" style="2" customWidth="1"/>
    <col min="31" max="31" width="18.42578125" style="2" customWidth="1"/>
    <col min="32" max="32" width="1.42578125" style="2" customWidth="1"/>
    <col min="33" max="33" width="18.42578125" style="2" customWidth="1"/>
    <col min="34" max="34" width="1.42578125" style="2" customWidth="1"/>
    <col min="35" max="35" width="8.5703125" style="2" customWidth="1"/>
    <col min="36" max="16384" width="9.140625" style="2"/>
  </cols>
  <sheetData>
    <row r="1" spans="1:35" ht="20.100000000000001" customHeight="1" x14ac:dyDescent="0.45">
      <c r="A1" s="3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ht="20.100000000000001" customHeight="1" x14ac:dyDescent="0.45">
      <c r="A2" s="32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ht="20.100000000000001" customHeight="1" x14ac:dyDescent="0.45">
      <c r="A3" s="32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5" spans="1:35" ht="21" x14ac:dyDescent="0.45">
      <c r="A5" s="33" t="s">
        <v>21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7" spans="1:35" ht="21" x14ac:dyDescent="0.45">
      <c r="C7" s="27" t="s">
        <v>22</v>
      </c>
      <c r="D7" s="28"/>
      <c r="E7" s="28"/>
      <c r="F7" s="28"/>
      <c r="G7" s="28"/>
      <c r="H7" s="28"/>
      <c r="I7" s="28"/>
      <c r="J7" s="28"/>
      <c r="K7" s="28"/>
      <c r="L7" s="28"/>
      <c r="M7" s="28"/>
      <c r="O7" s="27" t="s">
        <v>5</v>
      </c>
      <c r="P7" s="28"/>
      <c r="Q7" s="28"/>
      <c r="R7" s="28"/>
      <c r="S7" s="28"/>
      <c r="U7" s="27" t="s">
        <v>6</v>
      </c>
      <c r="V7" s="28"/>
      <c r="W7" s="28"/>
      <c r="X7" s="28"/>
      <c r="Y7" s="28"/>
      <c r="AA7" s="27" t="s">
        <v>7</v>
      </c>
      <c r="AB7" s="28"/>
      <c r="AC7" s="28"/>
      <c r="AD7" s="28"/>
      <c r="AE7" s="28"/>
      <c r="AF7" s="28"/>
      <c r="AG7" s="28"/>
      <c r="AH7" s="28"/>
      <c r="AI7" s="28"/>
    </row>
    <row r="8" spans="1:35" ht="18.75" x14ac:dyDescent="0.45">
      <c r="A8" s="29" t="s">
        <v>23</v>
      </c>
      <c r="C8" s="31" t="s">
        <v>24</v>
      </c>
      <c r="E8" s="31" t="s">
        <v>25</v>
      </c>
      <c r="G8" s="31" t="s">
        <v>26</v>
      </c>
      <c r="I8" s="31" t="s">
        <v>27</v>
      </c>
      <c r="K8" s="31" t="s">
        <v>28</v>
      </c>
      <c r="M8" s="31" t="s">
        <v>20</v>
      </c>
      <c r="O8" s="29" t="s">
        <v>9</v>
      </c>
      <c r="Q8" s="29" t="s">
        <v>10</v>
      </c>
      <c r="S8" s="29" t="s">
        <v>11</v>
      </c>
      <c r="U8" s="29" t="s">
        <v>12</v>
      </c>
      <c r="V8" s="26"/>
      <c r="X8" s="29" t="s">
        <v>13</v>
      </c>
      <c r="Y8" s="26"/>
      <c r="AA8" s="29" t="s">
        <v>9</v>
      </c>
      <c r="AC8" s="31" t="s">
        <v>29</v>
      </c>
      <c r="AE8" s="29" t="s">
        <v>10</v>
      </c>
      <c r="AG8" s="29" t="s">
        <v>11</v>
      </c>
      <c r="AI8" s="31" t="s">
        <v>15</v>
      </c>
    </row>
    <row r="9" spans="1:35" ht="18.75" x14ac:dyDescent="0.45">
      <c r="A9" s="30"/>
      <c r="C9" s="30"/>
      <c r="E9" s="30"/>
      <c r="G9" s="30"/>
      <c r="I9" s="30"/>
      <c r="K9" s="30"/>
      <c r="M9" s="30"/>
      <c r="O9" s="30"/>
      <c r="Q9" s="30"/>
      <c r="S9" s="30"/>
      <c r="U9" s="3" t="s">
        <v>9</v>
      </c>
      <c r="V9" s="3" t="s">
        <v>10</v>
      </c>
      <c r="X9" s="3" t="s">
        <v>9</v>
      </c>
      <c r="Y9" s="3" t="s">
        <v>16</v>
      </c>
      <c r="AA9" s="30"/>
      <c r="AC9" s="30"/>
      <c r="AE9" s="30"/>
      <c r="AG9" s="30"/>
      <c r="AI9" s="30"/>
    </row>
    <row r="10" spans="1:35" ht="37.5" x14ac:dyDescent="0.45">
      <c r="A10" s="4" t="s">
        <v>30</v>
      </c>
      <c r="C10" s="13" t="s">
        <v>31</v>
      </c>
      <c r="E10" s="13" t="s">
        <v>32</v>
      </c>
      <c r="G10" s="13" t="s">
        <v>33</v>
      </c>
      <c r="I10" s="13" t="s">
        <v>34</v>
      </c>
      <c r="K10" s="13" t="s">
        <v>35</v>
      </c>
      <c r="M10" s="16">
        <v>0</v>
      </c>
      <c r="O10" s="5">
        <v>4000</v>
      </c>
      <c r="Q10" s="5">
        <v>3546395201</v>
      </c>
      <c r="S10" s="5">
        <v>3997100000</v>
      </c>
      <c r="U10" s="16">
        <v>0</v>
      </c>
      <c r="V10" s="16">
        <v>0</v>
      </c>
      <c r="X10" s="5">
        <v>4000</v>
      </c>
      <c r="Y10" s="5">
        <v>4000000000</v>
      </c>
      <c r="AA10" s="16">
        <v>0</v>
      </c>
      <c r="AC10" s="16">
        <v>0</v>
      </c>
      <c r="AE10" s="16">
        <v>0</v>
      </c>
      <c r="AG10" s="16">
        <v>0</v>
      </c>
      <c r="AI10" s="16">
        <v>0</v>
      </c>
    </row>
    <row r="11" spans="1:35" ht="18.75" x14ac:dyDescent="0.45">
      <c r="A11" s="4" t="s">
        <v>36</v>
      </c>
      <c r="C11" s="13" t="s">
        <v>31</v>
      </c>
      <c r="E11" s="13" t="s">
        <v>32</v>
      </c>
      <c r="G11" s="13" t="s">
        <v>37</v>
      </c>
      <c r="I11" s="13" t="s">
        <v>38</v>
      </c>
      <c r="K11" s="13" t="s">
        <v>35</v>
      </c>
      <c r="M11" s="16">
        <v>0</v>
      </c>
      <c r="O11" s="5">
        <v>24920</v>
      </c>
      <c r="Q11" s="5">
        <v>24681310019</v>
      </c>
      <c r="S11" s="5">
        <v>24901933000</v>
      </c>
      <c r="U11" s="16">
        <v>0</v>
      </c>
      <c r="V11" s="16">
        <v>0</v>
      </c>
      <c r="X11" s="16">
        <v>0</v>
      </c>
      <c r="Y11" s="16">
        <v>0</v>
      </c>
      <c r="Z11" s="13"/>
      <c r="AA11" s="5">
        <v>24920</v>
      </c>
      <c r="AC11" s="5">
        <v>1000000</v>
      </c>
      <c r="AE11" s="5">
        <v>24681310019</v>
      </c>
      <c r="AG11" s="5">
        <v>24901933000</v>
      </c>
      <c r="AI11" s="6">
        <v>1.0022346056884415E-3</v>
      </c>
    </row>
    <row r="12" spans="1:35" ht="37.5" x14ac:dyDescent="0.45">
      <c r="A12" s="4" t="s">
        <v>39</v>
      </c>
      <c r="C12" s="13" t="s">
        <v>31</v>
      </c>
      <c r="E12" s="13" t="s">
        <v>32</v>
      </c>
      <c r="G12" s="13" t="s">
        <v>40</v>
      </c>
      <c r="I12" s="13" t="s">
        <v>41</v>
      </c>
      <c r="K12" s="13" t="s">
        <v>35</v>
      </c>
      <c r="M12" s="16">
        <v>0</v>
      </c>
      <c r="O12" s="5">
        <v>2100</v>
      </c>
      <c r="Q12" s="5">
        <v>2096044286</v>
      </c>
      <c r="S12" s="5">
        <v>2098477500</v>
      </c>
      <c r="U12" s="16">
        <v>0</v>
      </c>
      <c r="V12" s="16">
        <v>0</v>
      </c>
      <c r="X12" s="16">
        <v>0</v>
      </c>
      <c r="Y12" s="16">
        <v>0</v>
      </c>
      <c r="Z12" s="13"/>
      <c r="AA12" s="5">
        <v>2100</v>
      </c>
      <c r="AC12" s="5">
        <v>1000000</v>
      </c>
      <c r="AE12" s="5">
        <v>2096044286</v>
      </c>
      <c r="AG12" s="5">
        <v>2098477500</v>
      </c>
      <c r="AI12" s="6">
        <v>8.4457972389475399E-5</v>
      </c>
    </row>
    <row r="13" spans="1:35" ht="37.5" x14ac:dyDescent="0.45">
      <c r="A13" s="4" t="s">
        <v>42</v>
      </c>
      <c r="C13" s="13" t="s">
        <v>31</v>
      </c>
      <c r="E13" s="13" t="s">
        <v>43</v>
      </c>
      <c r="G13" s="13" t="s">
        <v>44</v>
      </c>
      <c r="I13" s="13" t="s">
        <v>45</v>
      </c>
      <c r="K13" s="13" t="s">
        <v>46</v>
      </c>
      <c r="M13" s="16">
        <v>0</v>
      </c>
      <c r="O13" s="5">
        <v>17000</v>
      </c>
      <c r="Q13" s="5">
        <v>15629891686</v>
      </c>
      <c r="S13" s="5">
        <v>10617296875</v>
      </c>
      <c r="U13" s="16">
        <v>0</v>
      </c>
      <c r="V13" s="16">
        <v>0</v>
      </c>
      <c r="X13" s="16">
        <v>0</v>
      </c>
      <c r="Y13" s="16">
        <v>0</v>
      </c>
      <c r="Z13" s="13"/>
      <c r="AA13" s="5">
        <v>17000</v>
      </c>
      <c r="AC13" s="5">
        <v>645420</v>
      </c>
      <c r="AE13" s="5">
        <v>15629891686</v>
      </c>
      <c r="AG13" s="5">
        <v>10964185198</v>
      </c>
      <c r="AI13" s="6">
        <v>4.4127842720533288E-4</v>
      </c>
    </row>
    <row r="14" spans="1:35" ht="37.5" x14ac:dyDescent="0.45">
      <c r="A14" s="4" t="s">
        <v>47</v>
      </c>
      <c r="C14" s="13" t="s">
        <v>48</v>
      </c>
      <c r="E14" s="13" t="s">
        <v>32</v>
      </c>
      <c r="G14" s="13" t="s">
        <v>49</v>
      </c>
      <c r="I14" s="13" t="s">
        <v>50</v>
      </c>
      <c r="K14" s="13" t="s">
        <v>46</v>
      </c>
      <c r="M14" s="16">
        <v>0</v>
      </c>
      <c r="O14" s="5">
        <v>2810</v>
      </c>
      <c r="Q14" s="5">
        <v>2724957615</v>
      </c>
      <c r="S14" s="5">
        <v>2690028314</v>
      </c>
      <c r="U14" s="16">
        <v>0</v>
      </c>
      <c r="V14" s="16">
        <v>0</v>
      </c>
      <c r="X14" s="16">
        <v>0</v>
      </c>
      <c r="Y14" s="16">
        <v>0</v>
      </c>
      <c r="Z14" s="13"/>
      <c r="AA14" s="5">
        <v>2810</v>
      </c>
      <c r="AC14" s="5">
        <v>982580</v>
      </c>
      <c r="AE14" s="5">
        <v>2724957615</v>
      </c>
      <c r="AG14" s="5">
        <v>2759048039</v>
      </c>
      <c r="AI14" s="6">
        <v>1.110441275158291E-4</v>
      </c>
    </row>
    <row r="15" spans="1:35" ht="18.75" x14ac:dyDescent="0.45">
      <c r="A15" s="4" t="s">
        <v>51</v>
      </c>
      <c r="C15" s="13" t="s">
        <v>48</v>
      </c>
      <c r="E15" s="13" t="s">
        <v>32</v>
      </c>
      <c r="G15" s="13" t="s">
        <v>52</v>
      </c>
      <c r="I15" s="13" t="s">
        <v>53</v>
      </c>
      <c r="K15" s="13" t="s">
        <v>46</v>
      </c>
      <c r="M15" s="16">
        <v>0</v>
      </c>
      <c r="O15" s="5">
        <v>19000</v>
      </c>
      <c r="Q15" s="5">
        <v>19009840035</v>
      </c>
      <c r="S15" s="5">
        <v>18929266325</v>
      </c>
      <c r="U15" s="16">
        <v>0</v>
      </c>
      <c r="V15" s="16">
        <v>0</v>
      </c>
      <c r="X15" s="16">
        <v>0</v>
      </c>
      <c r="Y15" s="16">
        <v>0</v>
      </c>
      <c r="Z15" s="13"/>
      <c r="AA15" s="5">
        <v>19000</v>
      </c>
      <c r="AC15" s="5">
        <v>1000000</v>
      </c>
      <c r="AE15" s="5">
        <v>19009840035</v>
      </c>
      <c r="AG15" s="5">
        <v>18986225000</v>
      </c>
      <c r="AI15" s="6">
        <v>7.4968548653873166E-4</v>
      </c>
    </row>
    <row r="16" spans="1:35" ht="37.5" x14ac:dyDescent="0.45">
      <c r="A16" s="4" t="s">
        <v>54</v>
      </c>
      <c r="C16" s="13" t="s">
        <v>31</v>
      </c>
      <c r="E16" s="13" t="s">
        <v>43</v>
      </c>
      <c r="G16" s="13" t="s">
        <v>55</v>
      </c>
      <c r="I16" s="13" t="s">
        <v>56</v>
      </c>
      <c r="K16" s="13" t="s">
        <v>57</v>
      </c>
      <c r="M16" s="16">
        <v>0</v>
      </c>
      <c r="O16" s="5">
        <v>21500</v>
      </c>
      <c r="Q16" s="5">
        <v>20782132103</v>
      </c>
      <c r="S16" s="5">
        <v>15253932875</v>
      </c>
      <c r="U16" s="19">
        <v>0</v>
      </c>
      <c r="V16" s="19">
        <v>0</v>
      </c>
      <c r="X16" s="16">
        <v>0</v>
      </c>
      <c r="Y16" s="16">
        <v>0</v>
      </c>
      <c r="Z16" s="13"/>
      <c r="AA16" s="5">
        <v>21500</v>
      </c>
      <c r="AC16" s="5">
        <v>730000</v>
      </c>
      <c r="AE16" s="5">
        <v>20782132103</v>
      </c>
      <c r="AG16" s="5">
        <v>15683621125</v>
      </c>
      <c r="AI16" s="6">
        <v>6.3122279840610303E-4</v>
      </c>
    </row>
    <row r="17" spans="1:35" ht="18.75" x14ac:dyDescent="0.45">
      <c r="A17" s="7" t="s">
        <v>18</v>
      </c>
      <c r="O17" s="7">
        <f>SUM(O10:$O$16)</f>
        <v>91330</v>
      </c>
      <c r="Q17" s="7">
        <f>SUM(Q10:$Q$16)</f>
        <v>88470570945</v>
      </c>
      <c r="S17" s="7">
        <f>SUM(S10:$S$16)</f>
        <v>78488034889</v>
      </c>
      <c r="U17" s="16">
        <v>0</v>
      </c>
      <c r="V17" s="16">
        <v>0</v>
      </c>
      <c r="X17" s="7">
        <f>SUM(X10:$X$16)</f>
        <v>4000</v>
      </c>
      <c r="Y17" s="7">
        <f>SUM(Y10:$Y$16)</f>
        <v>4000000000</v>
      </c>
      <c r="AA17" s="7">
        <f>SUM(AA10:$AA$16)</f>
        <v>87330</v>
      </c>
      <c r="AC17" s="7">
        <f>SUM(AC10:$AC$16)</f>
        <v>5358000</v>
      </c>
      <c r="AE17" s="7">
        <f>SUM(AE10:$AE$16)</f>
        <v>84924175744</v>
      </c>
      <c r="AG17" s="7">
        <f>SUM(AG10:$AG$16)</f>
        <v>75393489862</v>
      </c>
      <c r="AI17" s="8">
        <f>SUM(AI10:$AI$16)</f>
        <v>3.019923417743914E-3</v>
      </c>
    </row>
    <row r="18" spans="1:35" ht="18.75" x14ac:dyDescent="0.45">
      <c r="O18" s="9"/>
      <c r="Q18" s="9"/>
      <c r="S18" s="9"/>
      <c r="U18" s="9"/>
      <c r="V18" s="9"/>
      <c r="X18" s="9"/>
      <c r="Y18" s="9"/>
      <c r="AA18" s="9"/>
      <c r="AC18" s="9"/>
      <c r="AE18" s="9"/>
      <c r="AG18" s="9"/>
      <c r="AI18" s="9"/>
    </row>
  </sheetData>
  <sheetProtection algorithmName="SHA-512" hashValue="uGtmtlE0xioawc8Koiovaeiw1SraCabA7oJKZMES8QPberhGnO8UETLmgZ3qokzwVGInkDhVgjNp1zSdXfYHug==" saltValue="ue++4QxPzzUMpOwxt0gNkg==" spinCount="100000" sheet="1" objects="1" scenarios="1" selectLockedCells="1" autoFilter="0" selectUnlockedCells="1"/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rightToLeft="1" view="pageBreakPreview" zoomScale="60" zoomScaleNormal="100" workbookViewId="0">
      <selection activeCell="S9" sqref="S9"/>
    </sheetView>
  </sheetViews>
  <sheetFormatPr defaultRowHeight="18" x14ac:dyDescent="0.45"/>
  <cols>
    <col min="1" max="1" width="29.5703125" style="2" customWidth="1"/>
    <col min="2" max="2" width="1.42578125" style="2" customWidth="1"/>
    <col min="3" max="3" width="18.42578125" style="2" customWidth="1"/>
    <col min="4" max="4" width="1.42578125" style="2" customWidth="1"/>
    <col min="5" max="5" width="10" style="2" customWidth="1"/>
    <col min="6" max="6" width="1.42578125" style="2" customWidth="1"/>
    <col min="7" max="7" width="11.42578125" style="2" customWidth="1"/>
    <col min="8" max="8" width="1.42578125" style="2" customWidth="1"/>
    <col min="9" max="9" width="11.42578125" style="2" customWidth="1"/>
    <col min="10" max="10" width="1.42578125" style="2" customWidth="1"/>
    <col min="11" max="11" width="18.42578125" style="2" customWidth="1"/>
    <col min="12" max="12" width="1.42578125" style="2" customWidth="1"/>
    <col min="13" max="13" width="22.7109375" style="2" customWidth="1"/>
    <col min="14" max="14" width="1.42578125" style="2" customWidth="1"/>
    <col min="15" max="15" width="23.42578125" style="2" customWidth="1"/>
    <col min="16" max="16" width="1.42578125" style="2" customWidth="1"/>
    <col min="17" max="17" width="18.42578125" style="2" customWidth="1"/>
    <col min="18" max="18" width="1.42578125" style="2" customWidth="1"/>
    <col min="19" max="19" width="10.7109375" style="2" customWidth="1"/>
    <col min="20" max="16384" width="9.140625" style="2"/>
  </cols>
  <sheetData>
    <row r="1" spans="1:19" ht="20.100000000000001" customHeight="1" x14ac:dyDescent="0.45">
      <c r="A1" s="3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 x14ac:dyDescent="0.45">
      <c r="A2" s="32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45">
      <c r="A3" s="32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5" spans="1:19" ht="21" x14ac:dyDescent="0.45">
      <c r="A5" s="33" t="s">
        <v>58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7" spans="1:19" ht="21" x14ac:dyDescent="0.45">
      <c r="C7" s="27" t="s">
        <v>59</v>
      </c>
      <c r="D7" s="28"/>
      <c r="E7" s="28"/>
      <c r="F7" s="28"/>
      <c r="G7" s="28"/>
      <c r="H7" s="28"/>
      <c r="I7" s="28"/>
      <c r="K7" s="10" t="s">
        <v>5</v>
      </c>
      <c r="M7" s="27" t="s">
        <v>6</v>
      </c>
      <c r="N7" s="28"/>
      <c r="O7" s="28"/>
      <c r="Q7" s="27" t="s">
        <v>7</v>
      </c>
      <c r="R7" s="28"/>
      <c r="S7" s="28"/>
    </row>
    <row r="8" spans="1:19" ht="63" x14ac:dyDescent="0.45">
      <c r="A8" s="10" t="s">
        <v>60</v>
      </c>
      <c r="C8" s="10" t="s">
        <v>61</v>
      </c>
      <c r="E8" s="10" t="s">
        <v>62</v>
      </c>
      <c r="G8" s="11" t="s">
        <v>63</v>
      </c>
      <c r="I8" s="11" t="s">
        <v>64</v>
      </c>
      <c r="K8" s="10" t="s">
        <v>65</v>
      </c>
      <c r="M8" s="10" t="s">
        <v>66</v>
      </c>
      <c r="O8" s="10" t="s">
        <v>67</v>
      </c>
      <c r="Q8" s="10" t="s">
        <v>65</v>
      </c>
      <c r="S8" s="11" t="s">
        <v>15</v>
      </c>
    </row>
    <row r="9" spans="1:19" ht="18.75" x14ac:dyDescent="0.45">
      <c r="A9" s="4" t="s">
        <v>68</v>
      </c>
      <c r="C9" s="13" t="s">
        <v>69</v>
      </c>
      <c r="E9" s="12" t="s">
        <v>70</v>
      </c>
      <c r="G9" s="13" t="s">
        <v>71</v>
      </c>
      <c r="I9" s="16">
        <v>0</v>
      </c>
      <c r="K9" s="5">
        <v>838822177316</v>
      </c>
      <c r="M9" s="5">
        <v>4806307721159</v>
      </c>
      <c r="O9" s="5">
        <v>5645118079175</v>
      </c>
      <c r="Q9" s="5">
        <v>11819300</v>
      </c>
      <c r="S9" s="6">
        <f>Q9/'0'!N17</f>
        <v>4.6669402006176747E-7</v>
      </c>
    </row>
    <row r="10" spans="1:19" ht="18.75" x14ac:dyDescent="0.45">
      <c r="A10" s="4" t="s">
        <v>72</v>
      </c>
      <c r="C10" s="13" t="s">
        <v>73</v>
      </c>
      <c r="E10" s="12" t="s">
        <v>70</v>
      </c>
      <c r="G10" s="13" t="s">
        <v>74</v>
      </c>
      <c r="I10" s="16">
        <v>0</v>
      </c>
      <c r="K10" s="5">
        <v>1070870</v>
      </c>
      <c r="M10" s="5">
        <v>17380</v>
      </c>
      <c r="O10" s="16">
        <v>0</v>
      </c>
      <c r="Q10" s="5">
        <v>1088250</v>
      </c>
      <c r="S10" s="6">
        <v>4.3799082169261575E-8</v>
      </c>
    </row>
    <row r="11" spans="1:19" ht="18.75" x14ac:dyDescent="0.45">
      <c r="A11" s="4" t="s">
        <v>75</v>
      </c>
      <c r="C11" s="13" t="s">
        <v>76</v>
      </c>
      <c r="E11" s="12" t="s">
        <v>77</v>
      </c>
      <c r="G11" s="13" t="s">
        <v>78</v>
      </c>
      <c r="I11" s="16">
        <v>0</v>
      </c>
      <c r="K11" s="5">
        <v>30000000</v>
      </c>
      <c r="P11" s="13"/>
      <c r="Q11" s="5">
        <v>30000000</v>
      </c>
      <c r="S11" s="6">
        <v>1.2074178406412565E-6</v>
      </c>
    </row>
    <row r="12" spans="1:19" ht="18.75" x14ac:dyDescent="0.45">
      <c r="A12" s="4" t="s">
        <v>75</v>
      </c>
      <c r="C12" s="13" t="s">
        <v>79</v>
      </c>
      <c r="E12" s="12" t="s">
        <v>70</v>
      </c>
      <c r="G12" s="13" t="s">
        <v>80</v>
      </c>
      <c r="I12" s="16">
        <v>0</v>
      </c>
      <c r="K12" s="5">
        <v>67880729454</v>
      </c>
      <c r="M12" s="5">
        <v>8716172327</v>
      </c>
      <c r="O12" s="5">
        <v>76450091643</v>
      </c>
      <c r="Q12" s="5">
        <v>146810138</v>
      </c>
      <c r="S12" s="6">
        <v>5.9087059936068287E-6</v>
      </c>
    </row>
    <row r="13" spans="1:19" ht="18.75" x14ac:dyDescent="0.45">
      <c r="A13" s="4" t="s">
        <v>81</v>
      </c>
      <c r="C13" s="13" t="s">
        <v>82</v>
      </c>
      <c r="E13" s="12" t="s">
        <v>70</v>
      </c>
      <c r="G13" s="13" t="s">
        <v>83</v>
      </c>
      <c r="I13" s="16">
        <v>0</v>
      </c>
      <c r="K13" s="5">
        <v>345252665</v>
      </c>
      <c r="M13" s="5">
        <v>2255420</v>
      </c>
      <c r="O13" s="16">
        <v>0</v>
      </c>
      <c r="Q13" s="5">
        <v>347508085</v>
      </c>
      <c r="S13" s="6">
        <v>1.3986248719869273E-5</v>
      </c>
    </row>
    <row r="14" spans="1:19" ht="18.75" x14ac:dyDescent="0.45">
      <c r="A14" s="7" t="s">
        <v>18</v>
      </c>
      <c r="K14" s="7">
        <f>SUM(K9:$K$13)</f>
        <v>907079230305</v>
      </c>
      <c r="M14" s="7">
        <f>SUM(M9:$M$13)</f>
        <v>4815026166286</v>
      </c>
      <c r="O14" s="7">
        <f>SUM(O9:$O$13)</f>
        <v>5721568170818</v>
      </c>
      <c r="Q14" s="7">
        <f>SUM(Q9:$Q$13)</f>
        <v>537225773</v>
      </c>
      <c r="S14" s="8">
        <f>SUM(S9:$S$13)</f>
        <v>2.1612865656348387E-5</v>
      </c>
    </row>
    <row r="15" spans="1:19" ht="18.75" x14ac:dyDescent="0.45">
      <c r="K15" s="9"/>
      <c r="M15" s="9"/>
      <c r="O15" s="9"/>
      <c r="Q15" s="9"/>
      <c r="S15" s="9"/>
    </row>
  </sheetData>
  <sheetProtection algorithmName="SHA-512" hashValue="tMT3p5BLwTgjVIHe+gqfhCSZ5CjJ9fKKbUugZpj/8sHFmRlLc0w0p3rdfGL1tGSJOgJrINlngEF2Xu/5oowj8Q==" saltValue="7xkwuJflf4dC1hWm+uVbcw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60" zoomScaleNormal="100" workbookViewId="0">
      <selection activeCell="E11" sqref="E11"/>
    </sheetView>
  </sheetViews>
  <sheetFormatPr defaultRowHeight="18" x14ac:dyDescent="0.45"/>
  <cols>
    <col min="1" max="1" width="49.7109375" style="2" customWidth="1"/>
    <col min="2" max="2" width="1.42578125" style="2" customWidth="1"/>
    <col min="3" max="3" width="11.42578125" style="2" customWidth="1"/>
    <col min="4" max="4" width="1.42578125" style="2" customWidth="1"/>
    <col min="5" max="5" width="21.28515625" style="2" customWidth="1"/>
    <col min="6" max="6" width="1.42578125" style="2" customWidth="1"/>
    <col min="7" max="7" width="11.42578125" style="2" customWidth="1"/>
    <col min="8" max="8" width="1.42578125" style="2" customWidth="1"/>
    <col min="9" max="9" width="11.42578125" style="2" customWidth="1"/>
    <col min="10" max="16384" width="9.140625" style="2"/>
  </cols>
  <sheetData>
    <row r="1" spans="1:9" ht="20.100000000000001" customHeight="1" x14ac:dyDescent="0.45">
      <c r="A1" s="32" t="s">
        <v>0</v>
      </c>
      <c r="B1" s="26"/>
      <c r="C1" s="26"/>
      <c r="D1" s="26"/>
      <c r="E1" s="26"/>
      <c r="F1" s="26"/>
      <c r="G1" s="26"/>
      <c r="H1" s="26"/>
      <c r="I1" s="26"/>
    </row>
    <row r="2" spans="1:9" ht="20.100000000000001" customHeight="1" x14ac:dyDescent="0.45">
      <c r="A2" s="32" t="s">
        <v>84</v>
      </c>
      <c r="B2" s="26"/>
      <c r="C2" s="26"/>
      <c r="D2" s="26"/>
      <c r="E2" s="26"/>
      <c r="F2" s="26"/>
      <c r="G2" s="26"/>
      <c r="H2" s="26"/>
      <c r="I2" s="26"/>
    </row>
    <row r="3" spans="1:9" ht="20.100000000000001" customHeight="1" x14ac:dyDescent="0.45">
      <c r="A3" s="32" t="s">
        <v>2</v>
      </c>
      <c r="B3" s="26"/>
      <c r="C3" s="26"/>
      <c r="D3" s="26"/>
      <c r="E3" s="26"/>
      <c r="F3" s="26"/>
      <c r="G3" s="26"/>
      <c r="H3" s="26"/>
      <c r="I3" s="26"/>
    </row>
    <row r="5" spans="1:9" ht="21" x14ac:dyDescent="0.45">
      <c r="A5" s="33" t="s">
        <v>85</v>
      </c>
      <c r="B5" s="26"/>
      <c r="C5" s="26"/>
      <c r="D5" s="26"/>
      <c r="E5" s="26"/>
      <c r="F5" s="26"/>
      <c r="G5" s="26"/>
      <c r="H5" s="26"/>
      <c r="I5" s="26"/>
    </row>
    <row r="7" spans="1:9" ht="42" x14ac:dyDescent="0.45">
      <c r="A7" s="10" t="s">
        <v>86</v>
      </c>
      <c r="C7" s="10" t="s">
        <v>87</v>
      </c>
      <c r="E7" s="10" t="s">
        <v>65</v>
      </c>
      <c r="G7" s="11" t="s">
        <v>88</v>
      </c>
      <c r="I7" s="11" t="s">
        <v>89</v>
      </c>
    </row>
    <row r="8" spans="1:9" ht="21" x14ac:dyDescent="0.45">
      <c r="A8" s="15" t="s">
        <v>90</v>
      </c>
      <c r="C8" s="13" t="s">
        <v>91</v>
      </c>
      <c r="E8" s="5">
        <v>1559813183419</v>
      </c>
      <c r="G8" s="6">
        <f>E8/1613133395061</f>
        <v>0.96694618572447089</v>
      </c>
      <c r="I8" s="6">
        <v>6.1590405955949688E-2</v>
      </c>
    </row>
    <row r="9" spans="1:9" ht="21" x14ac:dyDescent="0.45">
      <c r="A9" s="15" t="s">
        <v>92</v>
      </c>
      <c r="C9" s="13" t="s">
        <v>93</v>
      </c>
      <c r="E9" s="5">
        <v>34714939496</v>
      </c>
      <c r="G9" s="6">
        <f>E9/1613133395061</f>
        <v>2.1520191449937262E-2</v>
      </c>
      <c r="I9" s="6">
        <f>E9/24846411068489</f>
        <v>1.3971812428084061E-3</v>
      </c>
    </row>
    <row r="10" spans="1:9" ht="21" x14ac:dyDescent="0.45">
      <c r="A10" s="15" t="s">
        <v>94</v>
      </c>
      <c r="C10" s="13" t="s">
        <v>95</v>
      </c>
      <c r="E10" s="5">
        <v>18605272146</v>
      </c>
      <c r="G10" s="6">
        <f>E10/1613133395061</f>
        <v>1.1533622825591835E-2</v>
      </c>
      <c r="I10" s="6">
        <f>E10/24846411068489</f>
        <v>7.4881125063554113E-4</v>
      </c>
    </row>
    <row r="11" spans="1:9" ht="21" x14ac:dyDescent="0.45">
      <c r="A11" s="15" t="s">
        <v>96</v>
      </c>
      <c r="C11" s="13" t="s">
        <v>97</v>
      </c>
      <c r="E11" s="5">
        <v>0</v>
      </c>
      <c r="G11" s="6">
        <f>E11/1613133395061</f>
        <v>0</v>
      </c>
      <c r="I11" s="6">
        <f>E11/24846411068489</f>
        <v>0</v>
      </c>
    </row>
    <row r="12" spans="1:9" ht="21" x14ac:dyDescent="0.45">
      <c r="A12" s="10" t="s">
        <v>18</v>
      </c>
      <c r="E12" s="7">
        <f>SUM(E8:$E$11)</f>
        <v>1613133395061</v>
      </c>
      <c r="G12" s="8">
        <f>SUM(G8:$G$11)</f>
        <v>0.99999999999999989</v>
      </c>
      <c r="I12" s="8">
        <f>SUM(I8:$I$11)</f>
        <v>6.3736398449393633E-2</v>
      </c>
    </row>
    <row r="13" spans="1:9" ht="18.75" x14ac:dyDescent="0.45">
      <c r="E13" s="9"/>
      <c r="G13" s="9"/>
      <c r="I13" s="9"/>
    </row>
  </sheetData>
  <sheetProtection algorithmName="SHA-512" hashValue="3QDyHWeKnd1A7NVhmh1T1iCjbnXmxGVScAJQQnX3igGFu0oiUgv5vxNtuo1Ky9/d+DIiCDUR867YGO/ScDcvpg==" saltValue="R8/ZGZKeOQsMG4sObK8P8w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60" zoomScaleNormal="100" workbookViewId="0">
      <selection activeCell="Z4" sqref="Z4"/>
    </sheetView>
  </sheetViews>
  <sheetFormatPr defaultRowHeight="18" x14ac:dyDescent="0.45"/>
  <cols>
    <col min="1" max="1" width="17" style="2" customWidth="1"/>
    <col min="2" max="2" width="1.42578125" style="2" customWidth="1"/>
    <col min="3" max="3" width="11.42578125" style="2" customWidth="1"/>
    <col min="4" max="4" width="1.42578125" style="2" customWidth="1"/>
    <col min="5" max="5" width="15.42578125" style="2" customWidth="1"/>
    <col min="6" max="6" width="1.42578125" style="2" customWidth="1"/>
    <col min="7" max="7" width="11.42578125" style="2" customWidth="1"/>
    <col min="8" max="8" width="1.42578125" style="2" customWidth="1"/>
    <col min="9" max="9" width="21" style="2" customWidth="1"/>
    <col min="10" max="10" width="1.42578125" style="2" customWidth="1"/>
    <col min="11" max="11" width="14.140625" style="2" customWidth="1"/>
    <col min="12" max="12" width="1.42578125" style="2" customWidth="1"/>
    <col min="13" max="13" width="18.42578125" style="2" customWidth="1"/>
    <col min="14" max="14" width="1.42578125" style="2" customWidth="1"/>
    <col min="15" max="15" width="18.42578125" style="2" customWidth="1"/>
    <col min="16" max="16" width="1.42578125" style="2" customWidth="1"/>
    <col min="17" max="17" width="14.140625" style="2" customWidth="1"/>
    <col min="18" max="18" width="1.42578125" style="2" customWidth="1"/>
    <col min="19" max="19" width="18.42578125" style="2" customWidth="1"/>
    <col min="20" max="16384" width="9.140625" style="2"/>
  </cols>
  <sheetData>
    <row r="1" spans="1:19" ht="20.100000000000001" customHeight="1" x14ac:dyDescent="0.45">
      <c r="A1" s="3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 x14ac:dyDescent="0.45">
      <c r="A2" s="32" t="s">
        <v>84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45">
      <c r="A3" s="32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5" spans="1:19" ht="21" x14ac:dyDescent="0.45">
      <c r="A5" s="33" t="s">
        <v>98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7" spans="1:19" ht="21" x14ac:dyDescent="0.45">
      <c r="C7" s="27" t="s">
        <v>99</v>
      </c>
      <c r="D7" s="28"/>
      <c r="E7" s="28"/>
      <c r="F7" s="28"/>
      <c r="G7" s="28"/>
      <c r="I7" s="27" t="s">
        <v>100</v>
      </c>
      <c r="J7" s="28"/>
      <c r="K7" s="28"/>
      <c r="L7" s="28"/>
      <c r="M7" s="28"/>
      <c r="O7" s="27" t="s">
        <v>7</v>
      </c>
      <c r="P7" s="28"/>
      <c r="Q7" s="28"/>
      <c r="R7" s="28"/>
      <c r="S7" s="28"/>
    </row>
    <row r="8" spans="1:19" ht="63" x14ac:dyDescent="0.45">
      <c r="A8" s="10" t="s">
        <v>19</v>
      </c>
      <c r="C8" s="11" t="s">
        <v>101</v>
      </c>
      <c r="E8" s="11" t="s">
        <v>102</v>
      </c>
      <c r="G8" s="11" t="s">
        <v>103</v>
      </c>
      <c r="I8" s="11" t="s">
        <v>104</v>
      </c>
      <c r="K8" s="11" t="s">
        <v>105</v>
      </c>
      <c r="M8" s="11" t="s">
        <v>106</v>
      </c>
      <c r="O8" s="11" t="s">
        <v>104</v>
      </c>
      <c r="Q8" s="11" t="s">
        <v>105</v>
      </c>
      <c r="S8" s="11" t="s">
        <v>106</v>
      </c>
    </row>
    <row r="9" spans="1:19" ht="18.75" x14ac:dyDescent="0.45">
      <c r="A9" s="12" t="s">
        <v>17</v>
      </c>
      <c r="C9" s="13" t="s">
        <v>107</v>
      </c>
      <c r="E9" s="5">
        <v>1222060894</v>
      </c>
      <c r="G9" s="5">
        <v>280</v>
      </c>
      <c r="I9" s="5">
        <f>E9*G9</f>
        <v>342177050320</v>
      </c>
      <c r="K9" s="22" t="s">
        <v>179</v>
      </c>
      <c r="M9" s="21">
        <f>I9</f>
        <v>342177050320</v>
      </c>
      <c r="N9" s="13"/>
      <c r="O9" s="5">
        <v>342177050320</v>
      </c>
      <c r="Q9" s="22" t="s">
        <v>179</v>
      </c>
      <c r="S9" s="5">
        <v>342177050320</v>
      </c>
    </row>
    <row r="10" spans="1:19" ht="18.75" x14ac:dyDescent="0.45">
      <c r="A10" s="7" t="s">
        <v>18</v>
      </c>
      <c r="I10" s="7">
        <f>SUM(I9:$I$9)</f>
        <v>342177050320</v>
      </c>
      <c r="K10" s="20" t="s">
        <v>179</v>
      </c>
      <c r="M10" s="7">
        <f>SUM(M9:$M$9)</f>
        <v>342177050320</v>
      </c>
      <c r="O10" s="7">
        <f>SUM(O9:$O$9)</f>
        <v>342177050320</v>
      </c>
      <c r="Q10" s="20" t="s">
        <v>179</v>
      </c>
      <c r="S10" s="7">
        <f>SUM(S9:$S$9)</f>
        <v>342177050320</v>
      </c>
    </row>
    <row r="11" spans="1:19" ht="18.75" x14ac:dyDescent="0.45">
      <c r="I11" s="9"/>
      <c r="K11" s="9"/>
      <c r="M11" s="9"/>
      <c r="O11" s="9"/>
      <c r="Q11" s="9"/>
      <c r="S11" s="9"/>
    </row>
  </sheetData>
  <sheetProtection algorithmName="SHA-512" hashValue="D+Mm+tZcCEuiPMF4UEVfCn1P0mmzkpIqmO96vXRObA+VRVostK8uFG0C0GgmRRceluyFvnj4bSsFqzRP0jHy4A==" saltValue="PhgvWZSpQ0eDXUmv92YNKA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rightToLeft="1" view="pageBreakPreview" zoomScale="60" zoomScaleNormal="100" workbookViewId="0">
      <selection activeCell="I34" sqref="I34"/>
    </sheetView>
  </sheetViews>
  <sheetFormatPr defaultRowHeight="18" x14ac:dyDescent="0.45"/>
  <cols>
    <col min="1" max="1" width="39.7109375" style="2" customWidth="1"/>
    <col min="2" max="2" width="1.42578125" style="2" customWidth="1"/>
    <col min="3" max="3" width="11.42578125" style="2" customWidth="1"/>
    <col min="4" max="4" width="1.42578125" style="2" customWidth="1"/>
    <col min="5" max="5" width="11.42578125" style="2" customWidth="1"/>
    <col min="6" max="6" width="1.42578125" style="2" customWidth="1"/>
    <col min="7" max="7" width="11.42578125" style="2" customWidth="1"/>
    <col min="8" max="8" width="1.42578125" style="2" customWidth="1"/>
    <col min="9" max="9" width="18.42578125" style="2" customWidth="1"/>
    <col min="10" max="10" width="1.42578125" style="2" customWidth="1"/>
    <col min="11" max="11" width="14.140625" style="2" customWidth="1"/>
    <col min="12" max="12" width="1.42578125" style="2" customWidth="1"/>
    <col min="13" max="13" width="18.42578125" style="2" customWidth="1"/>
    <col min="14" max="14" width="1.42578125" style="2" customWidth="1"/>
    <col min="15" max="15" width="18.42578125" style="2" customWidth="1"/>
    <col min="16" max="16" width="1.42578125" style="2" customWidth="1"/>
    <col min="17" max="17" width="14.140625" style="2" customWidth="1"/>
    <col min="18" max="18" width="1.42578125" style="2" customWidth="1"/>
    <col min="19" max="19" width="18.42578125" style="2" customWidth="1"/>
    <col min="20" max="16384" width="9.140625" style="2"/>
  </cols>
  <sheetData>
    <row r="1" spans="1:19" ht="20.100000000000001" customHeight="1" x14ac:dyDescent="0.45">
      <c r="A1" s="3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 x14ac:dyDescent="0.45">
      <c r="A2" s="32" t="s">
        <v>84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45">
      <c r="A3" s="32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5" spans="1:19" ht="21" x14ac:dyDescent="0.45">
      <c r="A5" s="33" t="s">
        <v>108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7" spans="1:19" ht="21" x14ac:dyDescent="0.45">
      <c r="I7" s="27" t="s">
        <v>100</v>
      </c>
      <c r="J7" s="28"/>
      <c r="K7" s="28"/>
      <c r="L7" s="28"/>
      <c r="M7" s="28"/>
      <c r="O7" s="27" t="s">
        <v>7</v>
      </c>
      <c r="P7" s="28"/>
      <c r="Q7" s="28"/>
      <c r="R7" s="28"/>
      <c r="S7" s="28"/>
    </row>
    <row r="8" spans="1:19" ht="42" x14ac:dyDescent="0.45">
      <c r="A8" s="14" t="s">
        <v>86</v>
      </c>
      <c r="C8" s="11" t="s">
        <v>109</v>
      </c>
      <c r="E8" s="11" t="s">
        <v>27</v>
      </c>
      <c r="G8" s="11" t="s">
        <v>64</v>
      </c>
      <c r="I8" s="11" t="s">
        <v>110</v>
      </c>
      <c r="K8" s="11" t="s">
        <v>105</v>
      </c>
      <c r="M8" s="11" t="s">
        <v>111</v>
      </c>
      <c r="O8" s="11" t="s">
        <v>110</v>
      </c>
      <c r="Q8" s="11" t="s">
        <v>105</v>
      </c>
      <c r="S8" s="11" t="s">
        <v>111</v>
      </c>
    </row>
    <row r="9" spans="1:19" ht="18.75" x14ac:dyDescent="0.45">
      <c r="A9" s="12" t="s">
        <v>30</v>
      </c>
      <c r="C9" s="13" t="s">
        <v>112</v>
      </c>
      <c r="E9" s="13" t="s">
        <v>34</v>
      </c>
      <c r="G9" s="13" t="s">
        <v>35</v>
      </c>
      <c r="I9" s="5">
        <v>39645652</v>
      </c>
      <c r="K9" s="13" t="s">
        <v>112</v>
      </c>
      <c r="M9" s="5">
        <v>39645652</v>
      </c>
      <c r="O9" s="5">
        <v>654425609</v>
      </c>
      <c r="Q9" s="13" t="s">
        <v>112</v>
      </c>
      <c r="S9" s="5">
        <v>654425609</v>
      </c>
    </row>
    <row r="10" spans="1:19" ht="18.75" x14ac:dyDescent="0.45">
      <c r="A10" s="12" t="s">
        <v>36</v>
      </c>
      <c r="C10" s="13" t="s">
        <v>113</v>
      </c>
      <c r="E10" s="13" t="s">
        <v>38</v>
      </c>
      <c r="G10" s="13" t="s">
        <v>35</v>
      </c>
      <c r="I10" s="5">
        <v>310122322</v>
      </c>
      <c r="K10" s="13" t="s">
        <v>112</v>
      </c>
      <c r="M10" s="5">
        <v>310122322</v>
      </c>
      <c r="O10" s="5">
        <v>3982934800</v>
      </c>
      <c r="Q10" s="13" t="s">
        <v>112</v>
      </c>
      <c r="S10" s="5">
        <v>3982934800</v>
      </c>
    </row>
    <row r="11" spans="1:19" ht="18.75" x14ac:dyDescent="0.45">
      <c r="A11" s="12" t="s">
        <v>39</v>
      </c>
      <c r="C11" s="13" t="s">
        <v>114</v>
      </c>
      <c r="E11" s="13" t="s">
        <v>41</v>
      </c>
      <c r="G11" s="13" t="s">
        <v>35</v>
      </c>
      <c r="I11" s="5">
        <v>26921287</v>
      </c>
      <c r="K11" s="13" t="s">
        <v>112</v>
      </c>
      <c r="M11" s="5">
        <v>26921287</v>
      </c>
      <c r="O11" s="5">
        <v>335133555</v>
      </c>
      <c r="Q11" s="13" t="s">
        <v>112</v>
      </c>
      <c r="S11" s="5">
        <v>335133555</v>
      </c>
    </row>
    <row r="12" spans="1:19" ht="39" customHeight="1" x14ac:dyDescent="0.45">
      <c r="A12" s="12" t="s">
        <v>115</v>
      </c>
      <c r="C12" s="13" t="s">
        <v>116</v>
      </c>
      <c r="E12" s="13" t="s">
        <v>112</v>
      </c>
      <c r="G12" s="13" t="s">
        <v>112</v>
      </c>
      <c r="I12" s="5">
        <v>17380</v>
      </c>
      <c r="K12" s="13" t="s">
        <v>112</v>
      </c>
      <c r="M12" s="5">
        <v>17380</v>
      </c>
      <c r="O12" s="5">
        <v>88250</v>
      </c>
      <c r="Q12" s="13" t="s">
        <v>112</v>
      </c>
      <c r="S12" s="5">
        <v>88250</v>
      </c>
    </row>
    <row r="13" spans="1:19" ht="39" customHeight="1" x14ac:dyDescent="0.45">
      <c r="A13" s="12" t="s">
        <v>117</v>
      </c>
      <c r="C13" s="13" t="s">
        <v>116</v>
      </c>
      <c r="E13" s="13" t="s">
        <v>112</v>
      </c>
      <c r="G13" s="13" t="s">
        <v>112</v>
      </c>
      <c r="I13" s="5">
        <v>2278838</v>
      </c>
      <c r="K13" s="13" t="s">
        <v>112</v>
      </c>
      <c r="M13" s="5">
        <v>2278838</v>
      </c>
      <c r="O13" s="5">
        <v>31723884</v>
      </c>
      <c r="Q13" s="13" t="s">
        <v>112</v>
      </c>
      <c r="S13" s="5">
        <v>31723884</v>
      </c>
    </row>
    <row r="14" spans="1:19" ht="18.75" x14ac:dyDescent="0.45">
      <c r="A14" s="12" t="s">
        <v>118</v>
      </c>
      <c r="C14" s="13" t="s">
        <v>116</v>
      </c>
      <c r="E14" s="13" t="s">
        <v>112</v>
      </c>
      <c r="G14" s="13" t="s">
        <v>112</v>
      </c>
      <c r="I14" s="5">
        <v>20318739</v>
      </c>
      <c r="K14" s="13" t="s">
        <v>112</v>
      </c>
      <c r="M14" s="5">
        <v>20318739</v>
      </c>
      <c r="O14" s="5">
        <v>199650216</v>
      </c>
      <c r="Q14" s="13" t="s">
        <v>112</v>
      </c>
      <c r="S14" s="5">
        <v>199650216</v>
      </c>
    </row>
    <row r="15" spans="1:19" ht="18.75" x14ac:dyDescent="0.45">
      <c r="A15" s="12" t="s">
        <v>42</v>
      </c>
      <c r="C15" s="13" t="s">
        <v>119</v>
      </c>
      <c r="E15" s="13" t="s">
        <v>45</v>
      </c>
      <c r="G15" s="13" t="s">
        <v>46</v>
      </c>
      <c r="I15" s="5">
        <v>255885313</v>
      </c>
      <c r="K15" s="13" t="s">
        <v>112</v>
      </c>
      <c r="M15" s="5">
        <v>255885313</v>
      </c>
      <c r="O15" s="5">
        <v>3052442867</v>
      </c>
      <c r="Q15" s="13" t="s">
        <v>112</v>
      </c>
      <c r="S15" s="5">
        <v>3052442867</v>
      </c>
    </row>
    <row r="16" spans="1:19" ht="18.75" x14ac:dyDescent="0.45">
      <c r="A16" s="12" t="s">
        <v>47</v>
      </c>
      <c r="C16" s="13" t="s">
        <v>120</v>
      </c>
      <c r="E16" s="13" t="s">
        <v>50</v>
      </c>
      <c r="G16" s="13" t="s">
        <v>46</v>
      </c>
      <c r="I16" s="5">
        <v>41231502</v>
      </c>
      <c r="K16" s="13" t="s">
        <v>112</v>
      </c>
      <c r="M16" s="5">
        <v>41231502</v>
      </c>
      <c r="O16" s="5">
        <v>504482467</v>
      </c>
      <c r="Q16" s="13" t="s">
        <v>112</v>
      </c>
      <c r="S16" s="5">
        <v>504482467</v>
      </c>
    </row>
    <row r="17" spans="1:19" ht="18.75" x14ac:dyDescent="0.45">
      <c r="A17" s="12" t="s">
        <v>51</v>
      </c>
      <c r="C17" s="13" t="s">
        <v>121</v>
      </c>
      <c r="E17" s="13" t="s">
        <v>53</v>
      </c>
      <c r="G17" s="13" t="s">
        <v>46</v>
      </c>
      <c r="I17" s="5">
        <v>278237478</v>
      </c>
      <c r="K17" s="13" t="s">
        <v>112</v>
      </c>
      <c r="M17" s="5">
        <v>278237478</v>
      </c>
      <c r="O17" s="5">
        <v>3460158000</v>
      </c>
      <c r="Q17" s="13" t="s">
        <v>112</v>
      </c>
      <c r="S17" s="5">
        <v>3460158000</v>
      </c>
    </row>
    <row r="18" spans="1:19" ht="18.75" x14ac:dyDescent="0.45">
      <c r="A18" s="12" t="s">
        <v>54</v>
      </c>
      <c r="C18" s="13" t="s">
        <v>122</v>
      </c>
      <c r="E18" s="13" t="s">
        <v>56</v>
      </c>
      <c r="G18" s="13" t="s">
        <v>57</v>
      </c>
      <c r="I18" s="5">
        <v>290133218</v>
      </c>
      <c r="K18" s="13" t="s">
        <v>112</v>
      </c>
      <c r="M18" s="5">
        <v>290133218</v>
      </c>
      <c r="O18" s="5">
        <v>3942332032</v>
      </c>
      <c r="Q18" s="13" t="s">
        <v>112</v>
      </c>
      <c r="S18" s="5">
        <v>3942332032</v>
      </c>
    </row>
    <row r="19" spans="1:19" ht="18.75" x14ac:dyDescent="0.45">
      <c r="A19" s="12" t="s">
        <v>123</v>
      </c>
      <c r="C19" s="13" t="s">
        <v>124</v>
      </c>
      <c r="E19" s="13" t="s">
        <v>125</v>
      </c>
      <c r="G19" s="13" t="s">
        <v>35</v>
      </c>
      <c r="I19" s="13" t="s">
        <v>112</v>
      </c>
      <c r="K19" s="13" t="s">
        <v>112</v>
      </c>
      <c r="M19" s="13" t="s">
        <v>112</v>
      </c>
      <c r="N19" s="13"/>
      <c r="O19" s="5">
        <v>1179838079</v>
      </c>
      <c r="Q19" s="13" t="s">
        <v>112</v>
      </c>
      <c r="S19" s="5">
        <v>1179838079</v>
      </c>
    </row>
    <row r="20" spans="1:19" ht="46.5" customHeight="1" x14ac:dyDescent="0.45">
      <c r="A20" s="12" t="s">
        <v>126</v>
      </c>
      <c r="C20" s="13" t="s">
        <v>116</v>
      </c>
      <c r="E20" s="13" t="s">
        <v>127</v>
      </c>
      <c r="G20" s="13" t="s">
        <v>128</v>
      </c>
      <c r="I20" s="13" t="s">
        <v>112</v>
      </c>
      <c r="K20" s="13" t="s">
        <v>112</v>
      </c>
      <c r="M20" s="13" t="s">
        <v>112</v>
      </c>
      <c r="N20" s="13"/>
      <c r="O20" s="5">
        <v>10959903799</v>
      </c>
      <c r="Q20" s="5">
        <v>-449135</v>
      </c>
      <c r="S20" s="5">
        <v>10959454664</v>
      </c>
    </row>
    <row r="21" spans="1:19" ht="46.5" customHeight="1" x14ac:dyDescent="0.45">
      <c r="A21" s="12" t="s">
        <v>129</v>
      </c>
      <c r="C21" s="13" t="s">
        <v>116</v>
      </c>
      <c r="E21" s="13" t="s">
        <v>127</v>
      </c>
      <c r="G21" s="13" t="s">
        <v>128</v>
      </c>
      <c r="I21" s="13" t="s">
        <v>112</v>
      </c>
      <c r="K21" s="13" t="s">
        <v>112</v>
      </c>
      <c r="M21" s="13" t="s">
        <v>112</v>
      </c>
      <c r="N21" s="13"/>
      <c r="O21" s="5">
        <v>3024657534</v>
      </c>
      <c r="Q21" s="5">
        <v>-179654</v>
      </c>
      <c r="S21" s="5">
        <v>3024477880</v>
      </c>
    </row>
    <row r="22" spans="1:19" ht="40.5" customHeight="1" x14ac:dyDescent="0.45">
      <c r="A22" s="12" t="s">
        <v>130</v>
      </c>
      <c r="C22" s="13" t="s">
        <v>116</v>
      </c>
      <c r="E22" s="13" t="s">
        <v>127</v>
      </c>
      <c r="G22" s="13" t="s">
        <v>128</v>
      </c>
      <c r="I22" s="13" t="s">
        <v>112</v>
      </c>
      <c r="K22" s="13" t="s">
        <v>112</v>
      </c>
      <c r="M22" s="13" t="s">
        <v>112</v>
      </c>
      <c r="N22" s="13"/>
      <c r="O22" s="5">
        <v>2958904109</v>
      </c>
      <c r="Q22" s="5">
        <v>-179654</v>
      </c>
      <c r="S22" s="5">
        <v>2958724455</v>
      </c>
    </row>
    <row r="23" spans="1:19" ht="45" customHeight="1" x14ac:dyDescent="0.45">
      <c r="A23" s="12" t="s">
        <v>131</v>
      </c>
      <c r="C23" s="13" t="s">
        <v>116</v>
      </c>
      <c r="E23" s="13" t="s">
        <v>127</v>
      </c>
      <c r="G23" s="13" t="s">
        <v>128</v>
      </c>
      <c r="I23" s="13" t="s">
        <v>112</v>
      </c>
      <c r="K23" s="13" t="s">
        <v>112</v>
      </c>
      <c r="M23" s="13" t="s">
        <v>112</v>
      </c>
      <c r="N23" s="13"/>
      <c r="O23" s="5">
        <v>1183561644</v>
      </c>
      <c r="Q23" s="5">
        <v>-71862</v>
      </c>
      <c r="S23" s="5">
        <v>1183489782</v>
      </c>
    </row>
    <row r="24" spans="1:19" ht="18.75" x14ac:dyDescent="0.45">
      <c r="A24" s="12" t="s">
        <v>132</v>
      </c>
      <c r="C24" s="13" t="s">
        <v>116</v>
      </c>
      <c r="E24" s="13" t="s">
        <v>112</v>
      </c>
      <c r="G24" s="13" t="s">
        <v>112</v>
      </c>
      <c r="I24" s="13" t="s">
        <v>112</v>
      </c>
      <c r="K24" s="13" t="s">
        <v>112</v>
      </c>
      <c r="M24" s="13" t="s">
        <v>112</v>
      </c>
      <c r="N24" s="13"/>
      <c r="O24" s="5">
        <v>246741549</v>
      </c>
      <c r="Q24" s="13" t="s">
        <v>112</v>
      </c>
      <c r="S24" s="5">
        <v>246741549</v>
      </c>
    </row>
    <row r="25" spans="1:19" ht="18.75" x14ac:dyDescent="0.45">
      <c r="A25" s="12" t="s">
        <v>133</v>
      </c>
      <c r="C25" s="13" t="s">
        <v>116</v>
      </c>
      <c r="E25" s="13" t="s">
        <v>112</v>
      </c>
      <c r="G25" s="13" t="s">
        <v>112</v>
      </c>
      <c r="I25" s="13" t="s">
        <v>112</v>
      </c>
      <c r="K25" s="13" t="s">
        <v>112</v>
      </c>
      <c r="M25" s="13" t="s">
        <v>112</v>
      </c>
      <c r="N25" s="13"/>
      <c r="O25" s="5">
        <v>41161</v>
      </c>
      <c r="Q25" s="13" t="s">
        <v>112</v>
      </c>
      <c r="S25" s="5">
        <v>41161</v>
      </c>
    </row>
    <row r="26" spans="1:19" ht="18.75" x14ac:dyDescent="0.45">
      <c r="A26" s="12" t="s">
        <v>134</v>
      </c>
      <c r="C26" s="13" t="s">
        <v>112</v>
      </c>
      <c r="E26" s="13" t="s">
        <v>135</v>
      </c>
      <c r="G26" s="13" t="s">
        <v>136</v>
      </c>
      <c r="I26" s="13" t="s">
        <v>112</v>
      </c>
      <c r="K26" s="13" t="s">
        <v>112</v>
      </c>
      <c r="M26" s="13" t="s">
        <v>112</v>
      </c>
      <c r="N26" s="13"/>
      <c r="O26" s="5">
        <v>11047860342</v>
      </c>
      <c r="Q26" s="13" t="s">
        <v>112</v>
      </c>
      <c r="S26" s="5">
        <v>11047860342</v>
      </c>
    </row>
    <row r="27" spans="1:19" ht="18.75" x14ac:dyDescent="0.45">
      <c r="A27" s="12" t="s">
        <v>137</v>
      </c>
      <c r="C27" s="13" t="s">
        <v>112</v>
      </c>
      <c r="E27" s="13" t="s">
        <v>138</v>
      </c>
      <c r="G27" s="13" t="s">
        <v>136</v>
      </c>
      <c r="I27" s="13" t="s">
        <v>112</v>
      </c>
      <c r="K27" s="13" t="s">
        <v>112</v>
      </c>
      <c r="M27" s="13" t="s">
        <v>112</v>
      </c>
      <c r="N27" s="13"/>
      <c r="O27" s="5">
        <v>533144153</v>
      </c>
      <c r="Q27" s="13" t="s">
        <v>112</v>
      </c>
      <c r="S27" s="5">
        <v>533144153</v>
      </c>
    </row>
    <row r="28" spans="1:19" ht="18.75" x14ac:dyDescent="0.45">
      <c r="A28" s="12" t="s">
        <v>139</v>
      </c>
      <c r="C28" s="13" t="s">
        <v>112</v>
      </c>
      <c r="E28" s="13" t="s">
        <v>140</v>
      </c>
      <c r="G28" s="13" t="s">
        <v>141</v>
      </c>
      <c r="I28" s="13" t="s">
        <v>112</v>
      </c>
      <c r="K28" s="13" t="s">
        <v>112</v>
      </c>
      <c r="M28" s="13" t="s">
        <v>112</v>
      </c>
      <c r="N28" s="13"/>
      <c r="O28" s="5">
        <v>15737892</v>
      </c>
      <c r="Q28" s="13" t="s">
        <v>112</v>
      </c>
      <c r="S28" s="5">
        <v>15737892</v>
      </c>
    </row>
    <row r="29" spans="1:19" ht="18.75" x14ac:dyDescent="0.45">
      <c r="A29" s="7" t="s">
        <v>18</v>
      </c>
      <c r="I29" s="7">
        <f>SUM(I9:$I$28)</f>
        <v>1264791729</v>
      </c>
      <c r="K29" s="7">
        <f>SUM(K9:$K$28)</f>
        <v>0</v>
      </c>
      <c r="M29" s="7">
        <f>SUM(M9:$M$28)</f>
        <v>1264791729</v>
      </c>
      <c r="O29" s="7">
        <f>SUM(O9:$O$28)</f>
        <v>47313761942</v>
      </c>
      <c r="Q29" s="7">
        <f>SUM(Q9:$Q$28)</f>
        <v>-880305</v>
      </c>
      <c r="S29" s="7">
        <f>SUM(S9:$S$28)</f>
        <v>47312881637</v>
      </c>
    </row>
    <row r="30" spans="1:19" ht="18.75" x14ac:dyDescent="0.45">
      <c r="I30" s="9"/>
      <c r="K30" s="9"/>
      <c r="M30" s="9"/>
      <c r="O30" s="9"/>
      <c r="Q30" s="9"/>
      <c r="S30" s="9"/>
    </row>
  </sheetData>
  <sheetProtection algorithmName="SHA-512" hashValue="tyMK2jSBDMmmBi5cyId1Y8IiR6681ZZkn09RMhEkL78vOXHOWhwhT+wdmuSxavwuEEkyPNCMrjiKCsmkbX/fgQ==" saltValue="oT0UnpvcqzKhRQC3Rmym2g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rightToLeft="1" view="pageBreakPreview" zoomScale="60" zoomScaleNormal="100" workbookViewId="0">
      <selection activeCell="I14" sqref="I14"/>
    </sheetView>
  </sheetViews>
  <sheetFormatPr defaultRowHeight="18" x14ac:dyDescent="0.45"/>
  <cols>
    <col min="1" max="1" width="32.5703125" style="2" customWidth="1"/>
    <col min="2" max="2" width="1.42578125" style="2" customWidth="1"/>
    <col min="3" max="3" width="12.7109375" style="2" customWidth="1"/>
    <col min="4" max="4" width="1.42578125" style="2" customWidth="1"/>
    <col min="5" max="5" width="17" style="2" customWidth="1"/>
    <col min="6" max="6" width="1.42578125" style="2" customWidth="1"/>
    <col min="7" max="7" width="17" style="2" customWidth="1"/>
    <col min="8" max="8" width="1.42578125" style="2" customWidth="1"/>
    <col min="9" max="9" width="26.5703125" style="2" customWidth="1"/>
    <col min="10" max="10" width="1.42578125" style="2" customWidth="1"/>
    <col min="11" max="11" width="15.28515625" style="2" customWidth="1"/>
    <col min="12" max="12" width="1.42578125" style="2" customWidth="1"/>
    <col min="13" max="13" width="21" style="2" customWidth="1"/>
    <col min="14" max="14" width="1.42578125" style="2" customWidth="1"/>
    <col min="15" max="15" width="23.85546875" style="2" customWidth="1"/>
    <col min="16" max="16" width="1.42578125" style="2" customWidth="1"/>
    <col min="17" max="17" width="26.5703125" style="2" customWidth="1"/>
    <col min="18" max="16384" width="9.140625" style="2"/>
  </cols>
  <sheetData>
    <row r="1" spans="1:17" ht="20.100000000000001" customHeight="1" x14ac:dyDescent="0.45">
      <c r="A1" s="3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5">
      <c r="A2" s="32" t="s">
        <v>84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5">
      <c r="A3" s="32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21" x14ac:dyDescent="0.45">
      <c r="A5" s="33" t="s">
        <v>142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21" x14ac:dyDescent="0.45">
      <c r="C7" s="27" t="s">
        <v>100</v>
      </c>
      <c r="D7" s="28"/>
      <c r="E7" s="28"/>
      <c r="F7" s="28"/>
      <c r="G7" s="28"/>
      <c r="H7" s="28"/>
      <c r="I7" s="28"/>
      <c r="K7" s="27" t="s">
        <v>7</v>
      </c>
      <c r="L7" s="28"/>
      <c r="M7" s="28"/>
      <c r="N7" s="28"/>
      <c r="O7" s="28"/>
      <c r="P7" s="28"/>
      <c r="Q7" s="28"/>
    </row>
    <row r="8" spans="1:17" ht="21" x14ac:dyDescent="0.45">
      <c r="A8" s="14" t="s">
        <v>86</v>
      </c>
      <c r="C8" s="11" t="s">
        <v>9</v>
      </c>
      <c r="E8" s="11" t="s">
        <v>11</v>
      </c>
      <c r="G8" s="11" t="s">
        <v>143</v>
      </c>
      <c r="I8" s="11" t="s">
        <v>144</v>
      </c>
      <c r="K8" s="11" t="s">
        <v>9</v>
      </c>
      <c r="M8" s="11" t="s">
        <v>11</v>
      </c>
      <c r="O8" s="11" t="s">
        <v>143</v>
      </c>
      <c r="Q8" s="11" t="s">
        <v>144</v>
      </c>
    </row>
    <row r="9" spans="1:17" ht="18.75" x14ac:dyDescent="0.45">
      <c r="A9" s="12" t="s">
        <v>123</v>
      </c>
      <c r="C9" s="13" t="s">
        <v>112</v>
      </c>
      <c r="E9" s="13" t="s">
        <v>112</v>
      </c>
      <c r="G9" s="13" t="s">
        <v>112</v>
      </c>
      <c r="I9" s="13" t="s">
        <v>112</v>
      </c>
      <c r="J9" s="13"/>
      <c r="K9" s="5">
        <v>150000</v>
      </c>
      <c r="M9" s="5">
        <v>149891250000</v>
      </c>
      <c r="O9" s="5">
        <v>149960000000</v>
      </c>
      <c r="Q9" s="5">
        <v>-68750000</v>
      </c>
    </row>
    <row r="10" spans="1:17" ht="18.75" x14ac:dyDescent="0.45">
      <c r="A10" s="12" t="s">
        <v>145</v>
      </c>
      <c r="C10" s="13" t="s">
        <v>112</v>
      </c>
      <c r="E10" s="13" t="s">
        <v>112</v>
      </c>
      <c r="G10" s="13" t="s">
        <v>112</v>
      </c>
      <c r="I10" s="13" t="s">
        <v>112</v>
      </c>
      <c r="J10" s="13"/>
      <c r="K10" s="5">
        <v>5220</v>
      </c>
      <c r="M10" s="5">
        <v>5220000000</v>
      </c>
      <c r="O10" s="5">
        <v>3861273019</v>
      </c>
      <c r="Q10" s="5">
        <v>1358726981</v>
      </c>
    </row>
    <row r="11" spans="1:17" ht="18.75" x14ac:dyDescent="0.45">
      <c r="A11" s="12" t="s">
        <v>30</v>
      </c>
      <c r="C11" s="5">
        <v>4000</v>
      </c>
      <c r="E11" s="5">
        <v>4000000000</v>
      </c>
      <c r="G11" s="5">
        <v>3518287194</v>
      </c>
      <c r="I11" s="5">
        <v>481712806</v>
      </c>
      <c r="K11" s="5">
        <v>6100</v>
      </c>
      <c r="M11" s="5">
        <v>6057507226</v>
      </c>
      <c r="O11" s="5">
        <v>5740541231</v>
      </c>
      <c r="Q11" s="5">
        <v>316965995</v>
      </c>
    </row>
    <row r="12" spans="1:17" ht="18.75" x14ac:dyDescent="0.45">
      <c r="A12" s="12" t="s">
        <v>134</v>
      </c>
      <c r="C12" s="13" t="s">
        <v>112</v>
      </c>
      <c r="E12" s="13" t="s">
        <v>112</v>
      </c>
      <c r="G12" s="13" t="s">
        <v>112</v>
      </c>
      <c r="I12" s="13" t="s">
        <v>112</v>
      </c>
      <c r="J12" s="13"/>
      <c r="K12" s="5">
        <v>500000</v>
      </c>
      <c r="M12" s="5">
        <v>499851250000</v>
      </c>
      <c r="O12" s="5">
        <v>499931250000</v>
      </c>
      <c r="Q12" s="5">
        <v>-80000000</v>
      </c>
    </row>
    <row r="13" spans="1:17" ht="18.75" x14ac:dyDescent="0.45">
      <c r="A13" s="12" t="s">
        <v>137</v>
      </c>
      <c r="C13" s="13" t="s">
        <v>112</v>
      </c>
      <c r="E13" s="13" t="s">
        <v>112</v>
      </c>
      <c r="G13" s="13" t="s">
        <v>112</v>
      </c>
      <c r="I13" s="13" t="s">
        <v>112</v>
      </c>
      <c r="J13" s="13"/>
      <c r="K13" s="5">
        <v>4800</v>
      </c>
      <c r="M13" s="5">
        <v>4800000000</v>
      </c>
      <c r="O13" s="5">
        <v>4815706080</v>
      </c>
      <c r="Q13" s="5">
        <v>-15706080</v>
      </c>
    </row>
    <row r="14" spans="1:17" ht="18.75" x14ac:dyDescent="0.45">
      <c r="A14" s="12" t="s">
        <v>51</v>
      </c>
      <c r="C14" s="13" t="s">
        <v>112</v>
      </c>
      <c r="E14" s="13" t="s">
        <v>112</v>
      </c>
      <c r="G14" s="13" t="s">
        <v>112</v>
      </c>
      <c r="I14" s="13" t="s">
        <v>112</v>
      </c>
      <c r="J14" s="13"/>
      <c r="K14" s="5">
        <v>500</v>
      </c>
      <c r="M14" s="5">
        <v>489644750</v>
      </c>
      <c r="O14" s="5">
        <v>488639971</v>
      </c>
      <c r="Q14" s="5">
        <v>1004779</v>
      </c>
    </row>
    <row r="15" spans="1:17" ht="25.5" customHeight="1" x14ac:dyDescent="0.45">
      <c r="A15" s="12" t="s">
        <v>17</v>
      </c>
      <c r="C15" s="13" t="s">
        <v>112</v>
      </c>
      <c r="E15" s="13" t="s">
        <v>112</v>
      </c>
      <c r="G15" s="13" t="s">
        <v>112</v>
      </c>
      <c r="I15" s="13" t="s">
        <v>112</v>
      </c>
      <c r="J15" s="13"/>
      <c r="K15" s="5">
        <v>1169584312</v>
      </c>
      <c r="M15" s="5">
        <v>15691758654903</v>
      </c>
      <c r="O15" s="5">
        <v>15581248101432</v>
      </c>
      <c r="Q15" s="5">
        <v>110510553471</v>
      </c>
    </row>
    <row r="16" spans="1:17" ht="18.75" x14ac:dyDescent="0.45">
      <c r="A16" s="12" t="s">
        <v>54</v>
      </c>
      <c r="C16" s="13" t="s">
        <v>112</v>
      </c>
      <c r="E16" s="13" t="s">
        <v>112</v>
      </c>
      <c r="G16" s="13" t="s">
        <v>112</v>
      </c>
      <c r="I16" s="13" t="s">
        <v>112</v>
      </c>
      <c r="J16" s="13"/>
      <c r="K16" s="5">
        <v>1000</v>
      </c>
      <c r="M16" s="5">
        <v>684503375</v>
      </c>
      <c r="O16" s="5">
        <v>659024875</v>
      </c>
      <c r="Q16" s="5">
        <v>25478500</v>
      </c>
    </row>
    <row r="17" spans="1:17" ht="18.75" x14ac:dyDescent="0.45">
      <c r="A17" s="12" t="s">
        <v>139</v>
      </c>
      <c r="C17" s="13" t="s">
        <v>112</v>
      </c>
      <c r="E17" s="13" t="s">
        <v>112</v>
      </c>
      <c r="G17" s="13" t="s">
        <v>112</v>
      </c>
      <c r="I17" s="13" t="s">
        <v>112</v>
      </c>
      <c r="J17" s="13"/>
      <c r="K17" s="5">
        <v>200</v>
      </c>
      <c r="M17" s="5">
        <v>200000000</v>
      </c>
      <c r="O17" s="5">
        <v>190538040</v>
      </c>
      <c r="Q17" s="5">
        <v>9461960</v>
      </c>
    </row>
    <row r="18" spans="1:17" ht="18.75" x14ac:dyDescent="0.45">
      <c r="A18" s="7" t="s">
        <v>18</v>
      </c>
      <c r="C18" s="7">
        <f>SUM(C9:$C$17)</f>
        <v>4000</v>
      </c>
      <c r="E18" s="7">
        <f>SUM(E9:$E$17)</f>
        <v>4000000000</v>
      </c>
      <c r="G18" s="7">
        <f>SUM(G9:$G$17)</f>
        <v>3518287194</v>
      </c>
      <c r="I18" s="7">
        <f>SUM(I9:$I$17)</f>
        <v>481712806</v>
      </c>
      <c r="K18" s="7">
        <f>SUM(K9:$K$17)</f>
        <v>1170252132</v>
      </c>
      <c r="M18" s="7">
        <f>SUM(M9:$M$17)</f>
        <v>16358952810254</v>
      </c>
      <c r="O18" s="7">
        <f>SUM(O9:$O$17)</f>
        <v>16246895074648</v>
      </c>
      <c r="Q18" s="7">
        <f>SUM(Q9:$Q$17)</f>
        <v>112057735606</v>
      </c>
    </row>
    <row r="19" spans="1:17" ht="18.75" x14ac:dyDescent="0.45">
      <c r="C19" s="9"/>
      <c r="E19" s="9"/>
      <c r="G19" s="9"/>
      <c r="I19" s="9"/>
      <c r="K19" s="9"/>
      <c r="M19" s="9"/>
      <c r="O19" s="9"/>
      <c r="Q19" s="9"/>
    </row>
    <row r="21" spans="1:17" ht="18.75" x14ac:dyDescent="0.45">
      <c r="A21" s="34" t="s">
        <v>146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</row>
  </sheetData>
  <sheetProtection algorithmName="SHA-512" hashValue="+1WQZsCyP5TlswYV0RtQlXCPntyu6SR0UrFzcw+DOYqdKrcRJFbJOG1LFSXLwKascTqRVw2DgcVM6fJHqIWY7Q==" saltValue="cVRTNQXL5f9KgX4i8tbCew==" spinCount="100000" sheet="1" objects="1" scenarios="1" selectLockedCells="1" autoFilter="0" selectUnlockedCells="1"/>
  <mergeCells count="7">
    <mergeCell ref="A21:Q2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rightToLeft="1" view="pageBreakPreview" topLeftCell="A3" zoomScale="60" zoomScaleNormal="100" workbookViewId="0">
      <selection activeCell="I10" sqref="I10"/>
    </sheetView>
  </sheetViews>
  <sheetFormatPr defaultRowHeight="18" x14ac:dyDescent="0.45"/>
  <cols>
    <col min="1" max="1" width="25" style="2" customWidth="1"/>
    <col min="2" max="2" width="1.42578125" style="2" customWidth="1"/>
    <col min="3" max="3" width="18.42578125" style="2" customWidth="1"/>
    <col min="4" max="4" width="1.42578125" style="2" customWidth="1"/>
    <col min="5" max="5" width="23.42578125" style="2" customWidth="1"/>
    <col min="6" max="6" width="1.42578125" style="2" customWidth="1"/>
    <col min="7" max="7" width="21.42578125" style="2" customWidth="1"/>
    <col min="8" max="8" width="1.42578125" style="2" customWidth="1"/>
    <col min="9" max="9" width="19.5703125" style="2" customWidth="1"/>
    <col min="10" max="10" width="1.42578125" style="2" customWidth="1"/>
    <col min="11" max="11" width="18" style="2" customWidth="1"/>
    <col min="12" max="12" width="1.42578125" style="2" customWidth="1"/>
    <col min="13" max="13" width="22.28515625" style="2" customWidth="1"/>
    <col min="14" max="14" width="1.42578125" style="2" customWidth="1"/>
    <col min="15" max="15" width="22.85546875" style="2" customWidth="1"/>
    <col min="16" max="16" width="1.42578125" style="2" customWidth="1"/>
    <col min="17" max="17" width="30.28515625" style="2" customWidth="1"/>
    <col min="18" max="16384" width="9.140625" style="2"/>
  </cols>
  <sheetData>
    <row r="1" spans="1:17" ht="20.100000000000001" customHeight="1" x14ac:dyDescent="0.45">
      <c r="A1" s="3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5">
      <c r="A2" s="32" t="s">
        <v>84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5">
      <c r="A3" s="32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21" x14ac:dyDescent="0.45">
      <c r="A5" s="33" t="s">
        <v>147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21" x14ac:dyDescent="0.45">
      <c r="C7" s="27" t="s">
        <v>100</v>
      </c>
      <c r="D7" s="28"/>
      <c r="E7" s="28"/>
      <c r="F7" s="28"/>
      <c r="G7" s="28"/>
      <c r="H7" s="28"/>
      <c r="I7" s="28"/>
      <c r="K7" s="27" t="s">
        <v>7</v>
      </c>
      <c r="L7" s="28"/>
      <c r="M7" s="28"/>
      <c r="N7" s="28"/>
      <c r="O7" s="28"/>
      <c r="P7" s="28"/>
      <c r="Q7" s="28"/>
    </row>
    <row r="8" spans="1:17" ht="42" x14ac:dyDescent="0.45">
      <c r="A8" s="14" t="s">
        <v>86</v>
      </c>
      <c r="C8" s="11" t="s">
        <v>9</v>
      </c>
      <c r="E8" s="11" t="s">
        <v>11</v>
      </c>
      <c r="G8" s="11" t="s">
        <v>143</v>
      </c>
      <c r="I8" s="11" t="s">
        <v>148</v>
      </c>
      <c r="K8" s="11" t="s">
        <v>9</v>
      </c>
      <c r="M8" s="11" t="s">
        <v>11</v>
      </c>
      <c r="O8" s="11" t="s">
        <v>143</v>
      </c>
      <c r="Q8" s="11" t="s">
        <v>148</v>
      </c>
    </row>
    <row r="9" spans="1:17" ht="37.5" x14ac:dyDescent="0.45">
      <c r="A9" s="12" t="s">
        <v>30</v>
      </c>
      <c r="C9" s="13" t="s">
        <v>112</v>
      </c>
      <c r="E9" s="13" t="s">
        <v>112</v>
      </c>
      <c r="G9" s="5">
        <f>I9</f>
        <v>-478812806</v>
      </c>
      <c r="I9" s="5">
        <v>-478812806</v>
      </c>
      <c r="K9" s="13" t="s">
        <v>112</v>
      </c>
      <c r="M9" s="13" t="s">
        <v>112</v>
      </c>
      <c r="O9" s="13" t="s">
        <v>112</v>
      </c>
      <c r="Q9" s="13" t="s">
        <v>112</v>
      </c>
    </row>
    <row r="10" spans="1:17" ht="37.5" x14ac:dyDescent="0.45">
      <c r="A10" s="12" t="s">
        <v>36</v>
      </c>
      <c r="C10" s="5">
        <v>24920</v>
      </c>
      <c r="E10" s="5">
        <v>24901933000</v>
      </c>
      <c r="G10" s="5">
        <f>-E10</f>
        <v>-24901933000</v>
      </c>
      <c r="I10" s="13" t="s">
        <v>112</v>
      </c>
      <c r="K10" s="5">
        <v>24920</v>
      </c>
      <c r="M10" s="5">
        <v>24901933000</v>
      </c>
      <c r="O10" s="5">
        <f>Q10-M10</f>
        <v>-22719303474</v>
      </c>
      <c r="Q10" s="5">
        <v>2182629526</v>
      </c>
    </row>
    <row r="11" spans="1:17" ht="37.5" x14ac:dyDescent="0.45">
      <c r="A11" s="12" t="s">
        <v>39</v>
      </c>
      <c r="C11" s="5">
        <v>2100</v>
      </c>
      <c r="E11" s="5">
        <v>2098477500</v>
      </c>
      <c r="G11" s="5">
        <f>-E11</f>
        <v>-2098477500</v>
      </c>
      <c r="I11" s="13" t="s">
        <v>112</v>
      </c>
      <c r="K11" s="5">
        <v>2100</v>
      </c>
      <c r="M11" s="5">
        <v>2098477500</v>
      </c>
      <c r="O11" s="5">
        <f t="shared" ref="O11:O16" si="0">Q11-M11</f>
        <v>-2140447050</v>
      </c>
      <c r="Q11" s="5">
        <v>-41969550</v>
      </c>
    </row>
    <row r="12" spans="1:17" ht="37.5" x14ac:dyDescent="0.45">
      <c r="A12" s="12" t="s">
        <v>42</v>
      </c>
      <c r="C12" s="5">
        <v>17000</v>
      </c>
      <c r="E12" s="5">
        <v>10964185198</v>
      </c>
      <c r="G12" s="5">
        <f>I12-E12</f>
        <v>-10617296875</v>
      </c>
      <c r="I12" s="5">
        <v>346888323</v>
      </c>
      <c r="K12" s="5">
        <v>17000</v>
      </c>
      <c r="M12" s="5">
        <v>10964185198</v>
      </c>
      <c r="O12" s="5">
        <f t="shared" si="0"/>
        <v>-10617296875</v>
      </c>
      <c r="Q12" s="5">
        <v>346888323</v>
      </c>
    </row>
    <row r="13" spans="1:17" ht="37.5" x14ac:dyDescent="0.45">
      <c r="A13" s="12" t="s">
        <v>47</v>
      </c>
      <c r="C13" s="5">
        <v>2810</v>
      </c>
      <c r="E13" s="5">
        <v>2759048039</v>
      </c>
      <c r="G13" s="5">
        <f>I13-E13</f>
        <v>-2690028314</v>
      </c>
      <c r="I13" s="5">
        <v>69019725</v>
      </c>
      <c r="K13" s="5">
        <v>2810</v>
      </c>
      <c r="M13" s="5">
        <v>2759048039</v>
      </c>
      <c r="O13" s="5">
        <f t="shared" si="0"/>
        <v>-2695644240</v>
      </c>
      <c r="Q13" s="5">
        <v>63403799</v>
      </c>
    </row>
    <row r="14" spans="1:17" ht="37.5" x14ac:dyDescent="0.45">
      <c r="A14" s="12" t="s">
        <v>51</v>
      </c>
      <c r="C14" s="5">
        <v>19000</v>
      </c>
      <c r="E14" s="5">
        <v>18986225000</v>
      </c>
      <c r="G14" s="5">
        <f>I14-E14</f>
        <v>-18929266325</v>
      </c>
      <c r="I14" s="5">
        <v>56958675</v>
      </c>
      <c r="K14" s="5">
        <v>19000</v>
      </c>
      <c r="M14" s="5">
        <v>18986225000</v>
      </c>
      <c r="O14" s="5">
        <f t="shared" si="0"/>
        <v>-18581818408</v>
      </c>
      <c r="Q14" s="5">
        <v>404406592</v>
      </c>
    </row>
    <row r="15" spans="1:17" ht="30.75" customHeight="1" x14ac:dyDescent="0.45">
      <c r="A15" s="12" t="s">
        <v>17</v>
      </c>
      <c r="C15" s="5">
        <v>3490064472</v>
      </c>
      <c r="E15" s="5">
        <v>25248863046529</v>
      </c>
      <c r="G15" s="5">
        <f>I15-E15</f>
        <v>-24485252730397</v>
      </c>
      <c r="I15" s="5">
        <v>763610316132</v>
      </c>
      <c r="K15" s="5">
        <v>3490064472</v>
      </c>
      <c r="M15" s="5">
        <v>25248863046529</v>
      </c>
      <c r="O15" s="5">
        <f t="shared" si="0"/>
        <v>-24141737466901</v>
      </c>
      <c r="Q15" s="5">
        <v>1107125579628</v>
      </c>
    </row>
    <row r="16" spans="1:17" ht="37.5" x14ac:dyDescent="0.45">
      <c r="A16" s="12" t="s">
        <v>54</v>
      </c>
      <c r="C16" s="5">
        <v>21500</v>
      </c>
      <c r="E16" s="5">
        <v>15683621125</v>
      </c>
      <c r="G16" s="5">
        <f>I16-E16</f>
        <v>-15253932875</v>
      </c>
      <c r="I16" s="5">
        <v>429688250</v>
      </c>
      <c r="K16" s="5">
        <v>21500</v>
      </c>
      <c r="M16" s="5">
        <v>15683621125</v>
      </c>
      <c r="O16" s="5">
        <f t="shared" si="0"/>
        <v>-14179712250</v>
      </c>
      <c r="Q16" s="5">
        <v>1503908875</v>
      </c>
    </row>
    <row r="17" spans="1:17" ht="18.75" x14ac:dyDescent="0.45">
      <c r="A17" s="7" t="s">
        <v>18</v>
      </c>
      <c r="C17" s="7">
        <f>SUM(C9:$C$16)</f>
        <v>3490151802</v>
      </c>
      <c r="E17" s="7">
        <f>SUM(E9:$E$16)</f>
        <v>25324256536391</v>
      </c>
      <c r="G17" s="7">
        <f>SUM(G9:$G$16)</f>
        <v>-24560222478092</v>
      </c>
      <c r="I17" s="7">
        <f>SUM(I9:$I$16)</f>
        <v>764034058299</v>
      </c>
      <c r="K17" s="7">
        <f>SUM(K9:$K$16)</f>
        <v>3490151802</v>
      </c>
      <c r="M17" s="7">
        <f>SUM(M9:$M$16)</f>
        <v>25324256536391</v>
      </c>
      <c r="O17" s="7">
        <f>SUM(O9:$O$16)</f>
        <v>-24212671689198</v>
      </c>
      <c r="Q17" s="7">
        <f>SUM(Q9:$Q$16)</f>
        <v>1111584847193</v>
      </c>
    </row>
    <row r="18" spans="1:17" ht="18.75" x14ac:dyDescent="0.45">
      <c r="C18" s="9"/>
      <c r="E18" s="9"/>
      <c r="G18" s="9"/>
      <c r="I18" s="9"/>
      <c r="K18" s="9"/>
      <c r="M18" s="9"/>
      <c r="O18" s="9"/>
      <c r="Q18" s="9"/>
    </row>
    <row r="20" spans="1:17" ht="18.75" x14ac:dyDescent="0.45">
      <c r="A20" s="34" t="s">
        <v>146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6"/>
    </row>
  </sheetData>
  <sheetProtection algorithmName="SHA-512" hashValue="9YR16NL7g2wWoPFfKon7/SbzzWMoWIJvEDmD1bTIaGAhxlFjwNINgS2dBE6B6RF7qpnOEymihSjzR6aSTG/3LQ==" saltValue="fM4zzaCeriW8Hy39r/tOFA==" spinCount="100000" sheet="1" objects="1" scenarios="1" selectLockedCells="1" autoFilter="0" selectUnlockedCells="1"/>
  <mergeCells count="7">
    <mergeCell ref="A20:Q2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'0'!Print_Area</vt:lpstr>
      <vt:lpstr>'11'!Print_Area</vt:lpstr>
      <vt:lpstr>'6'!Print_Area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Zahra 2288. Hosseini Makarem</cp:lastModifiedBy>
  <dcterms:created xsi:type="dcterms:W3CDTF">2022-03-29T10:06:09Z</dcterms:created>
  <dcterms:modified xsi:type="dcterms:W3CDTF">2022-03-30T06:37:04Z</dcterms:modified>
</cp:coreProperties>
</file>