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Tibfs01\006-md\001-Fund\001-Sabad\صندوق و سبد\افشای پرتفوی برای سازمان\بازارگردانی مس\1401\اسفند1401\"/>
    </mc:Choice>
  </mc:AlternateContent>
  <bookViews>
    <workbookView xWindow="0" yWindow="0" windowWidth="28800" windowHeight="12330" activeTab="8"/>
  </bookViews>
  <sheets>
    <sheet name="0" sheetId="1" r:id="rId1"/>
    <sheet name="1" sheetId="2" r:id="rId2"/>
    <sheet name="2" sheetId="4" r:id="rId3"/>
    <sheet name="3" sheetId="6" r:id="rId4"/>
    <sheet name="4" sheetId="8" r:id="rId5"/>
    <sheet name="5" sheetId="9" r:id="rId6"/>
    <sheet name="6" sheetId="17" r:id="rId7"/>
    <sheet name="7" sheetId="18" r:id="rId8"/>
    <sheet name="8" sheetId="19" r:id="rId9"/>
    <sheet name="9" sheetId="20" r:id="rId10"/>
    <sheet name="10" sheetId="21" r:id="rId11"/>
    <sheet name="11" sheetId="22" r:id="rId12"/>
  </sheets>
  <definedNames>
    <definedName name="_xlnm.Print_Area" localSheetId="0">'0'!$A$1:$J$24</definedName>
  </definedNames>
  <calcPr calcId="162913"/>
</workbook>
</file>

<file path=xl/calcChain.xml><?xml version="1.0" encoding="utf-8"?>
<calcChain xmlns="http://schemas.openxmlformats.org/spreadsheetml/2006/main">
  <c r="U9" i="20" l="1"/>
  <c r="U10" i="20"/>
  <c r="U11" i="20" s="1"/>
  <c r="M29" i="17"/>
  <c r="E12" i="22"/>
  <c r="G10" i="22" s="1"/>
  <c r="I12" i="22"/>
  <c r="K11" i="22" s="1"/>
  <c r="C26" i="21"/>
  <c r="E26" i="21"/>
  <c r="G26" i="21"/>
  <c r="I26" i="21"/>
  <c r="K26" i="21"/>
  <c r="M26" i="21"/>
  <c r="O26" i="21"/>
  <c r="Q26" i="21"/>
  <c r="C11" i="20"/>
  <c r="E11" i="20"/>
  <c r="G11" i="20"/>
  <c r="I11" i="20"/>
  <c r="M11" i="20"/>
  <c r="O11" i="20"/>
  <c r="Q11" i="20"/>
  <c r="S11" i="20"/>
  <c r="E20" i="19"/>
  <c r="G20" i="19"/>
  <c r="I20" i="19"/>
  <c r="M20" i="19"/>
  <c r="O20" i="19"/>
  <c r="Q20" i="19"/>
  <c r="E24" i="18"/>
  <c r="G24" i="18"/>
  <c r="I24" i="18"/>
  <c r="M24" i="18"/>
  <c r="O24" i="18"/>
  <c r="Q24" i="18"/>
  <c r="I29" i="17"/>
  <c r="O29" i="17"/>
  <c r="S29" i="17"/>
  <c r="S10" i="9"/>
  <c r="O10" i="9"/>
  <c r="I9" i="8"/>
  <c r="I10" i="8"/>
  <c r="I8" i="8"/>
  <c r="K10" i="22" l="1"/>
  <c r="G9" i="22"/>
  <c r="G12" i="22" s="1"/>
  <c r="K9" i="22"/>
  <c r="K12" i="22" s="1"/>
  <c r="S10" i="6"/>
  <c r="S11" i="6"/>
  <c r="S12" i="6"/>
  <c r="S9" i="6"/>
  <c r="AG11" i="4"/>
  <c r="AG13" i="4"/>
  <c r="AG14" i="4"/>
  <c r="AG15" i="4"/>
  <c r="AG16" i="4"/>
  <c r="AG18" i="4"/>
  <c r="AG20" i="4"/>
  <c r="AG10" i="4"/>
  <c r="A1" i="4"/>
  <c r="A1" i="6" s="1"/>
  <c r="A1" i="8" s="1"/>
  <c r="A1" i="9" s="1"/>
  <c r="A1" i="17" s="1"/>
  <c r="A1" i="18" s="1"/>
  <c r="A1" i="19" s="1"/>
  <c r="A1" i="20" s="1"/>
  <c r="A1" i="21" s="1"/>
  <c r="A1" i="22" s="1"/>
  <c r="W12" i="2"/>
  <c r="W11" i="2"/>
  <c r="A1" i="2"/>
  <c r="E11" i="8" l="1"/>
  <c r="K9" i="20" s="1"/>
  <c r="K11" i="20" s="1"/>
  <c r="S13" i="6"/>
  <c r="Q13" i="6"/>
  <c r="O13" i="6"/>
  <c r="M13" i="6"/>
  <c r="K13" i="6"/>
  <c r="AG21" i="4"/>
  <c r="AE21" i="4"/>
  <c r="AC21" i="4"/>
  <c r="W21" i="4"/>
  <c r="T21" i="4"/>
  <c r="Q21" i="4"/>
  <c r="O21" i="4"/>
  <c r="W13" i="2"/>
  <c r="U13" i="2"/>
  <c r="S13" i="2"/>
  <c r="M13" i="2"/>
  <c r="J13" i="2"/>
  <c r="G13" i="2"/>
  <c r="E13" i="2"/>
  <c r="G9" i="8" l="1"/>
  <c r="G10" i="8"/>
  <c r="G8" i="8"/>
  <c r="G11" i="8" s="1"/>
  <c r="I11" i="8"/>
</calcChain>
</file>

<file path=xl/sharedStrings.xml><?xml version="1.0" encoding="utf-8"?>
<sst xmlns="http://schemas.openxmlformats.org/spreadsheetml/2006/main" count="620" uniqueCount="171">
  <si>
    <t>‫صورت وضعیت پورتفوی</t>
  </si>
  <si>
    <t>‫برای ماه منتهی به 1401/12/29</t>
  </si>
  <si>
    <t>‫1- سرمایه گذاری ها</t>
  </si>
  <si>
    <t>‫1-1- سرمایه گذاری در سهام و حق تقدم سهام</t>
  </si>
  <si>
    <t>‫1401/11/30</t>
  </si>
  <si>
    <t>‫تغییرات طی دوره</t>
  </si>
  <si>
    <t>‫1401/12/29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</si>
  <si>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</si>
  <si>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</si>
  <si>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</si>
  <si>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</si>
  <si>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</si>
  <si>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</si>
  <si>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</si>
  <si>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</si>
  <si>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</si>
  <si>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‫سپاس-سهام ETF</t>
  </si>
  <si>
    <t>‫ملي مس</t>
  </si>
  <si>
    <t>‫جمع</t>
  </si>
  <si>
    <t>‫نام سهام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</si>
  <si>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</si>
  <si>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</si>
  <si>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</si>
  <si>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</si>
  <si>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</si>
  <si>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</si>
  <si>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</si>
  <si>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</si>
  <si>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</si>
  <si>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‫صكوك اجاره پارسيان-6ماهه16%</t>
  </si>
  <si>
    <t>‫بلی</t>
  </si>
  <si>
    <t>‫بورس</t>
  </si>
  <si>
    <t>‫1399/06/10</t>
  </si>
  <si>
    <t>‫1403/06/10</t>
  </si>
  <si>
    <t>‫16</t>
  </si>
  <si>
    <t>‫صكوك مرابحه خودرو0411-3ماهه18%</t>
  </si>
  <si>
    <t>‫1400/11/02</t>
  </si>
  <si>
    <t>‫1404/11/02</t>
  </si>
  <si>
    <t>‫18</t>
  </si>
  <si>
    <t>‫صكوك مرابحه سايپا412-3ماهه 16%</t>
  </si>
  <si>
    <t>‫1397/12/20</t>
  </si>
  <si>
    <t>‫1401/12/20</t>
  </si>
  <si>
    <t>‫مرابحه عام دولت100-ش.خ021127</t>
  </si>
  <si>
    <t>‫فرابورس</t>
  </si>
  <si>
    <t>‫1400/11/27</t>
  </si>
  <si>
    <t>‫1402/11/27</t>
  </si>
  <si>
    <t>‫مرابحه عام دولت110-ش.خ040401</t>
  </si>
  <si>
    <t>‫1401/06/01</t>
  </si>
  <si>
    <t>‫1404/04/01</t>
  </si>
  <si>
    <t>‫مرابحه عام دولت2-ش.خ تمدن0212</t>
  </si>
  <si>
    <t>‫1398/12/25</t>
  </si>
  <si>
    <t>‫1402/12/25</t>
  </si>
  <si>
    <t>‫مرابحه عام دولت89-ش.خ041120</t>
  </si>
  <si>
    <t>‫1400/05/20</t>
  </si>
  <si>
    <t>‫1404/11/20</t>
  </si>
  <si>
    <t>‫مشاركت ش اصفهان112-3ماهه18%</t>
  </si>
  <si>
    <t>‫خیر</t>
  </si>
  <si>
    <t>‫1397/12/28</t>
  </si>
  <si>
    <t>‫1401/12/28</t>
  </si>
  <si>
    <t>‫مشاركت ش اصفهان203-3ماهه18%</t>
  </si>
  <si>
    <t>‫1398/03/30</t>
  </si>
  <si>
    <t>‫1402/03/30</t>
  </si>
  <si>
    <t>‫مشاركت شهرداري كرج-3ماهه18%</t>
  </si>
  <si>
    <t>‫1397/12/27</t>
  </si>
  <si>
    <t>‫1401/12/27</t>
  </si>
  <si>
    <t>‫منفعت دولت8-ش.خاص تمدن0205</t>
  </si>
  <si>
    <t>‫1398/11/05</t>
  </si>
  <si>
    <t>‫1402/05/05</t>
  </si>
  <si>
    <t>‫17.9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</si>
  <si>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</si>
  <si>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</si>
  <si>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</si>
  <si>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</si>
  <si>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</si>
  <si>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</si>
  <si>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</si>
  <si>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</si>
  <si>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</si>
  <si>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</si>
  <si>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</si>
  <si>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‫104456340</t>
  </si>
  <si>
    <t>‫کوتاه مدت</t>
  </si>
  <si>
    <t>‫1398/07/01</t>
  </si>
  <si>
    <t>‫سپرده بانکی نزد بانک توسعه صادرات</t>
  </si>
  <si>
    <t>‫0200051451001</t>
  </si>
  <si>
    <t>‫1400/02/25</t>
  </si>
  <si>
    <t>‫سپرده بانکی نزد بانک شهر</t>
  </si>
  <si>
    <t>‫10020213</t>
  </si>
  <si>
    <t>‫جاري</t>
  </si>
  <si>
    <t>‫1396/06/01</t>
  </si>
  <si>
    <t>‫70020217</t>
  </si>
  <si>
    <t>‫1395/05/11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</si>
  <si>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</si>
  <si>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</si>
  <si>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</si>
  <si>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</si>
  <si>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</si>
  <si>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</si>
  <si>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</si>
  <si>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</si>
  <si>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</si>
  <si>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</si>
  <si>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</si>
  <si>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</si>
  <si>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</si>
  <si>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</si>
  <si>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</si>
  <si>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</si>
  <si>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</si>
  <si>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</si>
  <si>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</si>
  <si>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</si>
  <si>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</si>
  <si>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</si>
  <si>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</si>
  <si>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</si>
  <si>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</si>
  <si>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‫1402/06/10</t>
  </si>
  <si>
    <t>‫1402/02/02</t>
  </si>
  <si>
    <t>‫-</t>
  </si>
  <si>
    <t>‫كوتاه مدت-104456340-تجارت</t>
  </si>
  <si>
    <t>‫1401/12/01</t>
  </si>
  <si>
    <t>‫كوتاه مدت-70020217-شهر</t>
  </si>
  <si>
    <t>‫1402/05/27</t>
  </si>
  <si>
    <t>‫1402/06/01</t>
  </si>
  <si>
    <t>‫1402/06/25</t>
  </si>
  <si>
    <t>‫1402/05/20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</si>
  <si>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</si>
  <si>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</si>
  <si>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</si>
  <si>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</si>
  <si>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</si>
  <si>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</si>
  <si>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</si>
  <si>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</si>
  <si>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</si>
  <si>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</si>
  <si>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</si>
  <si>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</si>
  <si>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</si>
  <si>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</si>
  <si>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‫اجاره تابان تمدن14021206</t>
  </si>
  <si>
    <t>‫اجاره ريل پردازسير021212</t>
  </si>
  <si>
    <t>‫صكوك اجاره فارس307- 3ماهه18%</t>
  </si>
  <si>
    <t>‫صكوك مرابحه بهمن404-3ماهه 18%</t>
  </si>
  <si>
    <t>‫مرابحه عام دولت106-ش.خ020624</t>
  </si>
  <si>
    <t>‫مرابحه عام دولت63-ش.خ0309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</si>
  <si>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</si>
  <si>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</si>
  <si>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</si>
  <si>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</si>
  <si>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</si>
  <si>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تجارت</t>
  </si>
  <si>
    <t>‫سپرده بانکی کوتاه مدت - شهر</t>
  </si>
  <si>
    <t>صندوق سرمایه گذاری اختصاصی ‫بازارگردان صنعت مس</t>
  </si>
  <si>
    <t>-</t>
  </si>
  <si>
    <t>‫1401/04/29</t>
  </si>
  <si>
    <t>‫1403/09/26</t>
  </si>
  <si>
    <t>‫1402/03/26</t>
  </si>
  <si>
    <t>‫1402/06/24</t>
  </si>
  <si>
    <t>‫1402/03/24</t>
  </si>
  <si>
    <t>‫كوتاه مدت-3088100146819221-پاسارگاد</t>
  </si>
  <si>
    <t>‫1404/04/13</t>
  </si>
  <si>
    <t>‫1402/01/13</t>
  </si>
  <si>
    <t>‫1403/07/13</t>
  </si>
  <si>
    <t>‫1402/12/12</t>
  </si>
  <si>
    <t>‫1402/03/12</t>
  </si>
  <si>
    <t>‫1402/12/06</t>
  </si>
  <si>
    <t>‫1402/03/06</t>
  </si>
  <si>
    <t>‫3088100146819221</t>
  </si>
  <si>
    <t>‫سپرده بانکی کوتاه مدت - پاسارگاد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</si>
</sst>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0"/>
    <numFmt numFmtId="165" formatCode="0.000000"/>
    <numFmt numFmtId="166" formatCode="0.0_);\(0.0\)"/>
    <numFmt numFmtId="167" formatCode="0.00_);\(0.00\)"/>
    <numFmt numFmtId="168" formatCode="0.000_);\(0.000\)"/>
    <numFmt numFmtId="169" formatCode="0_);\(0\)"/>
  </numFmts>
  <fonts count="295" x14ac:knownFonts="1">
    <font>
      <sz val="11"/>
      <color indexed="8"/>
      <name val="Calibri"/>
      <family val="2"/>
      <scheme val="minor"/>
    </font>
    <font>
      <sz val="12"/>
      <name val="B Nazanin"/>
      <charset val="178"/>
    </font>
    <font>
      <b/>
      <u/>
      <sz val="18"/>
      <name val="B Nazanin"/>
      <charset val="178"/>
    </font>
    <font>
      <b/>
      <u/>
      <sz val="18"/>
      <name val="B Nazanin"/>
      <charset val="178"/>
    </font>
    <font>
      <b/>
      <u/>
      <sz val="18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1"/>
      <color indexed="8"/>
      <name val="B Nazanin"/>
      <charset val="178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94" fillId="2" borderId="0"/>
  </cellStyleXfs>
  <cellXfs count="342">
    <xf numFmtId="0" fontId="0" fillId="0" borderId="0" xfId="0"/>
    <xf numFmtId="0" fontId="1" fillId="0" borderId="0" xfId="0" applyFont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center" vertical="center"/>
    </xf>
    <xf numFmtId="37" fontId="30" fillId="0" borderId="0" xfId="0" applyNumberFormat="1" applyFont="1" applyAlignment="1">
      <alignment horizontal="center" vertical="center"/>
    </xf>
    <xf numFmtId="37" fontId="31" fillId="0" borderId="0" xfId="0" applyNumberFormat="1" applyFont="1" applyAlignment="1">
      <alignment horizontal="center" vertical="center"/>
    </xf>
    <xf numFmtId="37" fontId="32" fillId="0" borderId="0" xfId="0" applyNumberFormat="1" applyFont="1" applyAlignment="1">
      <alignment horizontal="center" vertical="center"/>
    </xf>
    <xf numFmtId="37" fontId="33" fillId="0" borderId="0" xfId="0" applyNumberFormat="1" applyFont="1" applyAlignment="1">
      <alignment horizontal="center" vertical="center"/>
    </xf>
    <xf numFmtId="37" fontId="34" fillId="0" borderId="0" xfId="0" applyNumberFormat="1" applyFont="1" applyAlignment="1">
      <alignment horizontal="center" vertical="center"/>
    </xf>
    <xf numFmtId="37" fontId="35" fillId="0" borderId="0" xfId="0" applyNumberFormat="1" applyFont="1" applyAlignment="1">
      <alignment horizontal="center" vertical="center"/>
    </xf>
    <xf numFmtId="37" fontId="37" fillId="0" borderId="0" xfId="0" applyNumberFormat="1" applyFont="1" applyAlignment="1">
      <alignment horizontal="right" vertical="center" wrapText="1"/>
    </xf>
    <xf numFmtId="37" fontId="38" fillId="0" borderId="0" xfId="0" applyNumberFormat="1" applyFont="1" applyAlignment="1">
      <alignment horizontal="center" vertical="center"/>
    </xf>
    <xf numFmtId="37" fontId="39" fillId="0" borderId="0" xfId="0" applyNumberFormat="1" applyFont="1" applyAlignment="1">
      <alignment horizontal="center" vertical="center"/>
    </xf>
    <xf numFmtId="37" fontId="40" fillId="0" borderId="0" xfId="0" applyNumberFormat="1" applyFont="1" applyAlignment="1">
      <alignment horizontal="center" vertical="center"/>
    </xf>
    <xf numFmtId="37" fontId="41" fillId="0" borderId="0" xfId="0" applyNumberFormat="1" applyFont="1" applyAlignment="1">
      <alignment horizontal="center" vertical="center"/>
    </xf>
    <xf numFmtId="37" fontId="42" fillId="0" borderId="0" xfId="0" applyNumberFormat="1" applyFont="1" applyAlignment="1">
      <alignment horizontal="center" vertical="center"/>
    </xf>
    <xf numFmtId="37" fontId="43" fillId="0" borderId="0" xfId="0" applyNumberFormat="1" applyFont="1" applyAlignment="1">
      <alignment horizontal="center" vertical="center"/>
    </xf>
    <xf numFmtId="37" fontId="44" fillId="0" borderId="0" xfId="0" applyNumberFormat="1" applyFont="1" applyAlignment="1">
      <alignment horizontal="center" vertical="center"/>
    </xf>
    <xf numFmtId="37" fontId="45" fillId="0" borderId="0" xfId="0" applyNumberFormat="1" applyFont="1" applyAlignment="1">
      <alignment horizontal="center" vertical="center"/>
    </xf>
    <xf numFmtId="37" fontId="46" fillId="0" borderId="0" xfId="0" applyNumberFormat="1" applyFont="1" applyAlignment="1">
      <alignment horizontal="center" vertical="center"/>
    </xf>
    <xf numFmtId="37" fontId="47" fillId="0" borderId="0" xfId="0" applyNumberFormat="1" applyFont="1" applyAlignment="1">
      <alignment horizontal="center" vertical="center"/>
    </xf>
    <xf numFmtId="37" fontId="48" fillId="0" borderId="0" xfId="0" applyNumberFormat="1" applyFont="1" applyAlignment="1">
      <alignment horizontal="center" vertical="center"/>
    </xf>
    <xf numFmtId="37" fontId="51" fillId="0" borderId="3" xfId="0" applyNumberFormat="1" applyFont="1" applyBorder="1" applyAlignment="1">
      <alignment horizontal="center" vertical="center"/>
    </xf>
    <xf numFmtId="37" fontId="52" fillId="0" borderId="3" xfId="0" applyNumberFormat="1" applyFont="1" applyBorder="1" applyAlignment="1">
      <alignment horizontal="center" vertical="center"/>
    </xf>
    <xf numFmtId="37" fontId="54" fillId="0" borderId="3" xfId="0" applyNumberFormat="1" applyFont="1" applyBorder="1" applyAlignment="1">
      <alignment horizontal="center" vertical="center"/>
    </xf>
    <xf numFmtId="37" fontId="56" fillId="0" borderId="3" xfId="0" applyNumberFormat="1" applyFont="1" applyBorder="1" applyAlignment="1">
      <alignment horizontal="center" vertical="center"/>
    </xf>
    <xf numFmtId="37" fontId="59" fillId="0" borderId="3" xfId="0" applyNumberFormat="1" applyFont="1" applyBorder="1" applyAlignment="1">
      <alignment horizontal="center" vertical="center"/>
    </xf>
    <xf numFmtId="37" fontId="60" fillId="0" borderId="3" xfId="0" applyNumberFormat="1" applyFont="1" applyBorder="1" applyAlignment="1">
      <alignment horizontal="center" vertical="center"/>
    </xf>
    <xf numFmtId="37" fontId="63" fillId="0" borderId="4" xfId="0" applyNumberFormat="1" applyFont="1" applyBorder="1" applyAlignment="1">
      <alignment horizontal="center" vertical="center"/>
    </xf>
    <xf numFmtId="37" fontId="64" fillId="0" borderId="4" xfId="0" applyNumberFormat="1" applyFont="1" applyBorder="1" applyAlignment="1">
      <alignment horizontal="center" vertical="center"/>
    </xf>
    <xf numFmtId="37" fontId="66" fillId="0" borderId="4" xfId="0" applyNumberFormat="1" applyFont="1" applyBorder="1" applyAlignment="1">
      <alignment horizontal="center" vertical="center"/>
    </xf>
    <xf numFmtId="37" fontId="68" fillId="0" borderId="4" xfId="0" applyNumberFormat="1" applyFont="1" applyBorder="1" applyAlignment="1">
      <alignment horizontal="center" vertical="center"/>
    </xf>
    <xf numFmtId="37" fontId="71" fillId="0" borderId="4" xfId="0" applyNumberFormat="1" applyFont="1" applyBorder="1" applyAlignment="1">
      <alignment horizontal="center" vertical="center"/>
    </xf>
    <xf numFmtId="37" fontId="72" fillId="0" borderId="4" xfId="0" applyNumberFormat="1" applyFont="1" applyBorder="1" applyAlignment="1">
      <alignment horizontal="center" vertical="center"/>
    </xf>
    <xf numFmtId="37" fontId="73" fillId="0" borderId="4" xfId="0" applyNumberFormat="1" applyFont="1" applyBorder="1" applyAlignment="1">
      <alignment horizontal="center" vertical="center"/>
    </xf>
    <xf numFmtId="37" fontId="98" fillId="0" borderId="1" xfId="0" applyNumberFormat="1" applyFont="1" applyBorder="1" applyAlignment="1">
      <alignment horizontal="center" vertical="center"/>
    </xf>
    <xf numFmtId="37" fontId="99" fillId="0" borderId="1" xfId="0" applyNumberFormat="1" applyFont="1" applyBorder="1" applyAlignment="1">
      <alignment horizontal="center" vertical="center"/>
    </xf>
    <xf numFmtId="37" fontId="100" fillId="0" borderId="1" xfId="0" applyNumberFormat="1" applyFont="1" applyBorder="1" applyAlignment="1">
      <alignment horizontal="center" vertical="center"/>
    </xf>
    <xf numFmtId="37" fontId="101" fillId="0" borderId="1" xfId="0" applyNumberFormat="1" applyFont="1" applyBorder="1" applyAlignment="1">
      <alignment horizontal="center" vertical="center"/>
    </xf>
    <xf numFmtId="37" fontId="107" fillId="0" borderId="0" xfId="0" applyNumberFormat="1" applyFont="1" applyAlignment="1">
      <alignment horizontal="right" vertical="center" wrapText="1"/>
    </xf>
    <xf numFmtId="37" fontId="116" fillId="0" borderId="0" xfId="0" applyNumberFormat="1" applyFont="1" applyAlignment="1">
      <alignment horizontal="right" vertical="center" wrapText="1"/>
    </xf>
    <xf numFmtId="37" fontId="123" fillId="0" borderId="0" xfId="0" applyNumberFormat="1" applyFont="1" applyAlignment="1">
      <alignment horizontal="right" vertical="center" wrapText="1"/>
    </xf>
    <xf numFmtId="37" fontId="131" fillId="0" borderId="0" xfId="0" applyNumberFormat="1" applyFont="1" applyAlignment="1">
      <alignment horizontal="right" vertical="center" wrapText="1"/>
    </xf>
    <xf numFmtId="37" fontId="143" fillId="0" borderId="0" xfId="0" applyNumberFormat="1" applyFont="1" applyAlignment="1">
      <alignment horizontal="right" vertical="center" wrapText="1"/>
    </xf>
    <xf numFmtId="37" fontId="151" fillId="0" borderId="0" xfId="0" applyNumberFormat="1" applyFont="1" applyAlignment="1">
      <alignment horizontal="right" vertical="center" wrapText="1"/>
    </xf>
    <xf numFmtId="37" fontId="159" fillId="0" borderId="0" xfId="0" applyNumberFormat="1" applyFont="1" applyAlignment="1">
      <alignment horizontal="right" vertical="center" wrapText="1"/>
    </xf>
    <xf numFmtId="37" fontId="167" fillId="0" borderId="0" xfId="0" applyNumberFormat="1" applyFont="1" applyAlignment="1">
      <alignment horizontal="right" vertical="center" wrapText="1"/>
    </xf>
    <xf numFmtId="37" fontId="173" fillId="0" borderId="0" xfId="0" applyNumberFormat="1" applyFont="1" applyAlignment="1">
      <alignment horizontal="right" vertical="center" wrapText="1"/>
    </xf>
    <xf numFmtId="37" fontId="180" fillId="0" borderId="0" xfId="0" applyNumberFormat="1" applyFont="1" applyAlignment="1">
      <alignment horizontal="right" vertical="center" wrapText="1"/>
    </xf>
    <xf numFmtId="37" fontId="186" fillId="0" borderId="0" xfId="0" applyNumberFormat="1" applyFont="1" applyAlignment="1">
      <alignment horizontal="right" vertical="center" wrapText="1"/>
    </xf>
    <xf numFmtId="37" fontId="224" fillId="0" borderId="1" xfId="0" applyNumberFormat="1" applyFont="1" applyBorder="1" applyAlignment="1">
      <alignment horizontal="center" vertical="center"/>
    </xf>
    <xf numFmtId="37" fontId="227" fillId="0" borderId="1" xfId="0" applyNumberFormat="1" applyFont="1" applyBorder="1" applyAlignment="1">
      <alignment horizontal="center" vertical="center"/>
    </xf>
    <xf numFmtId="37" fontId="228" fillId="0" borderId="1" xfId="0" applyNumberFormat="1" applyFont="1" applyBorder="1" applyAlignment="1">
      <alignment horizontal="center" vertical="center"/>
    </xf>
    <xf numFmtId="37" fontId="229" fillId="0" borderId="1" xfId="0" applyNumberFormat="1" applyFont="1" applyBorder="1" applyAlignment="1">
      <alignment horizontal="center" vertical="center"/>
    </xf>
    <xf numFmtId="37" fontId="230" fillId="0" borderId="1" xfId="0" applyNumberFormat="1" applyFont="1" applyBorder="1" applyAlignment="1">
      <alignment horizontal="center" vertical="center" wrapText="1"/>
    </xf>
    <xf numFmtId="37" fontId="231" fillId="0" borderId="1" xfId="0" applyNumberFormat="1" applyFont="1" applyBorder="1" applyAlignment="1">
      <alignment horizontal="center" vertical="center" wrapText="1"/>
    </xf>
    <xf numFmtId="37" fontId="232" fillId="0" borderId="1" xfId="0" applyNumberFormat="1" applyFont="1" applyBorder="1" applyAlignment="1">
      <alignment horizontal="center" vertical="center"/>
    </xf>
    <xf numFmtId="37" fontId="233" fillId="0" borderId="1" xfId="0" applyNumberFormat="1" applyFont="1" applyBorder="1" applyAlignment="1">
      <alignment horizontal="center" vertical="center"/>
    </xf>
    <xf numFmtId="37" fontId="234" fillId="0" borderId="1" xfId="0" applyNumberFormat="1" applyFont="1" applyBorder="1" applyAlignment="1">
      <alignment horizontal="center" vertical="center"/>
    </xf>
    <xf numFmtId="37" fontId="235" fillId="0" borderId="1" xfId="0" applyNumberFormat="1" applyFont="1" applyBorder="1" applyAlignment="1">
      <alignment horizontal="center" vertical="center"/>
    </xf>
    <xf numFmtId="37" fontId="236" fillId="0" borderId="1" xfId="0" applyNumberFormat="1" applyFont="1" applyBorder="1" applyAlignment="1">
      <alignment horizontal="center" vertical="center" wrapText="1"/>
    </xf>
    <xf numFmtId="37" fontId="237" fillId="0" borderId="0" xfId="0" applyNumberFormat="1" applyFont="1" applyAlignment="1">
      <alignment horizontal="right" vertical="center" wrapText="1"/>
    </xf>
    <xf numFmtId="37" fontId="238" fillId="0" borderId="0" xfId="0" applyNumberFormat="1" applyFont="1" applyAlignment="1">
      <alignment horizontal="center" vertical="center" wrapText="1"/>
    </xf>
    <xf numFmtId="37" fontId="239" fillId="0" borderId="0" xfId="0" applyNumberFormat="1" applyFont="1" applyAlignment="1">
      <alignment horizontal="center" vertical="center"/>
    </xf>
    <xf numFmtId="37" fontId="240" fillId="0" borderId="0" xfId="0" applyNumberFormat="1" applyFont="1" applyAlignment="1">
      <alignment horizontal="center" vertical="center"/>
    </xf>
    <xf numFmtId="37" fontId="241" fillId="0" borderId="0" xfId="0" applyNumberFormat="1" applyFont="1" applyAlignment="1">
      <alignment horizontal="center" vertical="center"/>
    </xf>
    <xf numFmtId="37" fontId="242" fillId="0" borderId="0" xfId="0" applyNumberFormat="1" applyFont="1" applyAlignment="1">
      <alignment horizontal="center" vertical="center"/>
    </xf>
    <xf numFmtId="37" fontId="244" fillId="0" borderId="0" xfId="0" applyNumberFormat="1" applyFont="1" applyAlignment="1">
      <alignment horizontal="right" vertical="center" wrapText="1"/>
    </xf>
    <xf numFmtId="37" fontId="245" fillId="0" borderId="0" xfId="0" applyNumberFormat="1" applyFont="1" applyAlignment="1">
      <alignment horizontal="center" vertical="center" wrapText="1"/>
    </xf>
    <xf numFmtId="37" fontId="246" fillId="0" borderId="0" xfId="0" applyNumberFormat="1" applyFont="1" applyAlignment="1">
      <alignment horizontal="center" vertical="center"/>
    </xf>
    <xf numFmtId="37" fontId="247" fillId="0" borderId="0" xfId="0" applyNumberFormat="1" applyFont="1" applyAlignment="1">
      <alignment horizontal="center" vertical="center"/>
    </xf>
    <xf numFmtId="37" fontId="248" fillId="0" borderId="0" xfId="0" applyNumberFormat="1" applyFont="1" applyAlignment="1">
      <alignment horizontal="right" vertical="center" wrapText="1"/>
    </xf>
    <xf numFmtId="37" fontId="249" fillId="0" borderId="0" xfId="0" applyNumberFormat="1" applyFont="1" applyAlignment="1">
      <alignment horizontal="center" vertical="center" wrapText="1"/>
    </xf>
    <xf numFmtId="37" fontId="250" fillId="0" borderId="0" xfId="0" applyNumberFormat="1" applyFont="1" applyAlignment="1">
      <alignment horizontal="center" vertical="center"/>
    </xf>
    <xf numFmtId="37" fontId="251" fillId="0" borderId="0" xfId="0" applyNumberFormat="1" applyFont="1" applyAlignment="1">
      <alignment horizontal="center" vertical="center"/>
    </xf>
    <xf numFmtId="37" fontId="252" fillId="0" borderId="0" xfId="0" applyNumberFormat="1" applyFont="1" applyAlignment="1">
      <alignment horizontal="right" vertical="center" wrapText="1"/>
    </xf>
    <xf numFmtId="37" fontId="253" fillId="0" borderId="0" xfId="0" applyNumberFormat="1" applyFont="1" applyAlignment="1">
      <alignment horizontal="center" vertical="center" wrapText="1"/>
    </xf>
    <xf numFmtId="37" fontId="254" fillId="0" borderId="0" xfId="0" applyNumberFormat="1" applyFont="1" applyAlignment="1">
      <alignment horizontal="center" vertical="center"/>
    </xf>
    <xf numFmtId="37" fontId="255" fillId="0" borderId="0" xfId="0" applyNumberFormat="1" applyFont="1" applyAlignment="1">
      <alignment horizontal="center" vertical="center"/>
    </xf>
    <xf numFmtId="37" fontId="256" fillId="0" borderId="0" xfId="0" applyNumberFormat="1" applyFont="1" applyAlignment="1">
      <alignment horizontal="center" vertical="center"/>
    </xf>
    <xf numFmtId="37" fontId="257" fillId="0" borderId="0" xfId="0" applyNumberFormat="1" applyFont="1" applyAlignment="1">
      <alignment horizontal="center" vertical="center"/>
    </xf>
    <xf numFmtId="37" fontId="259" fillId="0" borderId="3" xfId="0" applyNumberFormat="1" applyFont="1" applyBorder="1" applyAlignment="1">
      <alignment horizontal="center" vertical="center"/>
    </xf>
    <xf numFmtId="37" fontId="260" fillId="0" borderId="3" xfId="0" applyNumberFormat="1" applyFont="1" applyBorder="1" applyAlignment="1">
      <alignment horizontal="center" vertical="center"/>
    </xf>
    <xf numFmtId="37" fontId="261" fillId="0" borderId="3" xfId="0" applyNumberFormat="1" applyFont="1" applyBorder="1" applyAlignment="1">
      <alignment horizontal="center" vertical="center"/>
    </xf>
    <xf numFmtId="37" fontId="262" fillId="0" borderId="3" xfId="0" applyNumberFormat="1" applyFont="1" applyBorder="1" applyAlignment="1">
      <alignment horizontal="center" vertical="center"/>
    </xf>
    <xf numFmtId="37" fontId="264" fillId="0" borderId="4" xfId="0" applyNumberFormat="1" applyFont="1" applyBorder="1" applyAlignment="1">
      <alignment horizontal="center" vertical="center"/>
    </xf>
    <xf numFmtId="37" fontId="265" fillId="0" borderId="4" xfId="0" applyNumberFormat="1" applyFont="1" applyBorder="1" applyAlignment="1">
      <alignment horizontal="center" vertical="center"/>
    </xf>
    <xf numFmtId="37" fontId="266" fillId="0" borderId="4" xfId="0" applyNumberFormat="1" applyFont="1" applyBorder="1" applyAlignment="1">
      <alignment horizontal="center" vertical="center"/>
    </xf>
    <xf numFmtId="37" fontId="267" fillId="0" borderId="4" xfId="0" applyNumberFormat="1" applyFont="1" applyBorder="1" applyAlignment="1">
      <alignment horizontal="center" vertical="center"/>
    </xf>
    <xf numFmtId="37" fontId="268" fillId="0" borderId="4" xfId="0" applyNumberFormat="1" applyFont="1" applyBorder="1" applyAlignment="1">
      <alignment horizontal="center" vertical="center"/>
    </xf>
    <xf numFmtId="37" fontId="273" fillId="0" borderId="1" xfId="0" applyNumberFormat="1" applyFont="1" applyBorder="1" applyAlignment="1">
      <alignment horizontal="center" vertical="center"/>
    </xf>
    <xf numFmtId="37" fontId="274" fillId="0" borderId="1" xfId="0" applyNumberFormat="1" applyFont="1" applyBorder="1" applyAlignment="1">
      <alignment horizontal="center" vertical="center"/>
    </xf>
    <xf numFmtId="37" fontId="275" fillId="0" borderId="1" xfId="0" applyNumberFormat="1" applyFont="1" applyBorder="1" applyAlignment="1">
      <alignment horizontal="center" vertical="center"/>
    </xf>
    <xf numFmtId="37" fontId="276" fillId="0" borderId="1" xfId="0" applyNumberFormat="1" applyFont="1" applyBorder="1" applyAlignment="1">
      <alignment horizontal="center" vertical="center" wrapText="1"/>
    </xf>
    <xf numFmtId="37" fontId="277" fillId="0" borderId="1" xfId="0" applyNumberFormat="1" applyFont="1" applyBorder="1" applyAlignment="1">
      <alignment horizontal="center" vertical="center" wrapText="1"/>
    </xf>
    <xf numFmtId="37" fontId="278" fillId="0" borderId="0" xfId="0" applyNumberFormat="1" applyFont="1" applyAlignment="1">
      <alignment horizontal="right" vertical="center"/>
    </xf>
    <xf numFmtId="37" fontId="279" fillId="0" borderId="0" xfId="0" applyNumberFormat="1" applyFont="1" applyAlignment="1">
      <alignment horizontal="center" vertical="center"/>
    </xf>
    <xf numFmtId="37" fontId="282" fillId="0" borderId="0" xfId="0" applyNumberFormat="1" applyFont="1" applyAlignment="1">
      <alignment horizontal="right" vertical="center"/>
    </xf>
    <xf numFmtId="37" fontId="283" fillId="0" borderId="0" xfId="0" applyNumberFormat="1" applyFont="1" applyAlignment="1">
      <alignment horizontal="center" vertical="center"/>
    </xf>
    <xf numFmtId="37" fontId="284" fillId="0" borderId="0" xfId="0" applyNumberFormat="1" applyFont="1" applyAlignment="1">
      <alignment horizontal="right" vertical="center"/>
    </xf>
    <xf numFmtId="37" fontId="285" fillId="0" borderId="0" xfId="0" applyNumberFormat="1" applyFont="1" applyAlignment="1">
      <alignment horizontal="center" vertical="center"/>
    </xf>
    <xf numFmtId="37" fontId="287" fillId="0" borderId="3" xfId="0" applyNumberFormat="1" applyFont="1" applyBorder="1" applyAlignment="1">
      <alignment horizontal="center" vertical="center"/>
    </xf>
    <xf numFmtId="37" fontId="290" fillId="0" borderId="4" xfId="0" applyNumberFormat="1" applyFont="1" applyBorder="1" applyAlignment="1">
      <alignment horizontal="center" vertical="center"/>
    </xf>
    <xf numFmtId="37" fontId="291" fillId="0" borderId="4" xfId="0" applyNumberFormat="1" applyFont="1" applyBorder="1" applyAlignment="1">
      <alignment horizontal="center" vertical="center"/>
    </xf>
    <xf numFmtId="37" fontId="292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3" fontId="0" fillId="0" borderId="0" xfId="0" applyNumberFormat="1"/>
    <xf numFmtId="37" fontId="49" fillId="0" borderId="0" xfId="0" applyNumberFormat="1" applyFont="1" applyBorder="1" applyAlignment="1">
      <alignment horizontal="center" vertical="center"/>
    </xf>
    <xf numFmtId="37" fontId="62" fillId="0" borderId="0" xfId="0" applyNumberFormat="1" applyFont="1" applyBorder="1" applyAlignment="1">
      <alignment horizontal="center" vertical="center"/>
    </xf>
    <xf numFmtId="37" fontId="50" fillId="0" borderId="0" xfId="0" applyNumberFormat="1" applyFont="1" applyBorder="1" applyAlignment="1">
      <alignment horizontal="center" vertical="center"/>
    </xf>
    <xf numFmtId="37" fontId="65" fillId="0" borderId="0" xfId="0" applyNumberFormat="1" applyFont="1" applyBorder="1" applyAlignment="1">
      <alignment horizontal="center" vertical="center"/>
    </xf>
    <xf numFmtId="37" fontId="53" fillId="0" borderId="0" xfId="0" applyNumberFormat="1" applyFont="1" applyBorder="1" applyAlignment="1">
      <alignment horizontal="center" vertical="center"/>
    </xf>
    <xf numFmtId="37" fontId="67" fillId="0" borderId="0" xfId="0" applyNumberFormat="1" applyFont="1" applyBorder="1" applyAlignment="1">
      <alignment horizontal="center" vertical="center"/>
    </xf>
    <xf numFmtId="37" fontId="70" fillId="0" borderId="0" xfId="0" applyNumberFormat="1" applyFont="1" applyBorder="1" applyAlignment="1">
      <alignment horizontal="center" vertical="center"/>
    </xf>
    <xf numFmtId="37" fontId="55" fillId="0" borderId="0" xfId="0" applyNumberFormat="1" applyFont="1" applyBorder="1" applyAlignment="1">
      <alignment horizontal="center" vertical="center"/>
    </xf>
    <xf numFmtId="37" fontId="58" fillId="0" borderId="0" xfId="0" applyNumberFormat="1" applyFont="1" applyBorder="1" applyAlignment="1">
      <alignment horizontal="center" vertical="center"/>
    </xf>
    <xf numFmtId="0" fontId="293" fillId="0" borderId="0" xfId="0" applyFont="1" applyAlignment="1">
      <alignment horizontal="center" vertical="top"/>
    </xf>
    <xf numFmtId="2" fontId="36" fillId="0" borderId="0" xfId="0" applyNumberFormat="1" applyFont="1" applyAlignment="1">
      <alignment horizontal="center" vertical="center"/>
    </xf>
    <xf numFmtId="2" fontId="61" fillId="0" borderId="3" xfId="0" applyNumberFormat="1" applyFont="1" applyBorder="1" applyAlignment="1">
      <alignment horizontal="center" vertical="center"/>
    </xf>
    <xf numFmtId="37" fontId="194" fillId="0" borderId="0" xfId="0" applyNumberFormat="1" applyFont="1" applyBorder="1" applyAlignment="1">
      <alignment horizontal="center" vertical="center"/>
    </xf>
    <xf numFmtId="37" fontId="258" fillId="0" borderId="0" xfId="0" applyNumberFormat="1" applyFont="1" applyBorder="1" applyAlignment="1">
      <alignment horizontal="center" vertical="center"/>
    </xf>
    <xf numFmtId="2" fontId="243" fillId="0" borderId="0" xfId="0" applyNumberFormat="1" applyFont="1" applyAlignment="1">
      <alignment horizontal="center" vertical="center"/>
    </xf>
    <xf numFmtId="2" fontId="263" fillId="0" borderId="3" xfId="0" applyNumberFormat="1" applyFont="1" applyBorder="1" applyAlignment="1">
      <alignment horizontal="center" vertical="center"/>
    </xf>
    <xf numFmtId="164" fontId="243" fillId="0" borderId="0" xfId="0" applyNumberFormat="1" applyFont="1" applyAlignment="1">
      <alignment horizontal="center" vertical="center"/>
    </xf>
    <xf numFmtId="165" fontId="24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7" fontId="108" fillId="0" borderId="0" xfId="0" applyNumberFormat="1" applyFont="1" applyAlignment="1">
      <alignment horizontal="center"/>
    </xf>
    <xf numFmtId="37" fontId="109" fillId="0" borderId="0" xfId="0" applyNumberFormat="1" applyFont="1" applyAlignment="1">
      <alignment horizontal="center"/>
    </xf>
    <xf numFmtId="37" fontId="110" fillId="0" borderId="0" xfId="0" applyNumberFormat="1" applyFont="1" applyAlignment="1">
      <alignment horizontal="center"/>
    </xf>
    <xf numFmtId="0" fontId="293" fillId="0" borderId="0" xfId="0" applyFont="1" applyAlignment="1">
      <alignment horizontal="center"/>
    </xf>
    <xf numFmtId="37" fontId="111" fillId="0" borderId="0" xfId="0" applyNumberFormat="1" applyFont="1" applyAlignment="1">
      <alignment horizontal="center"/>
    </xf>
    <xf numFmtId="37" fontId="112" fillId="0" borderId="0" xfId="0" applyNumberFormat="1" applyFont="1" applyAlignment="1">
      <alignment horizontal="center"/>
    </xf>
    <xf numFmtId="37" fontId="113" fillId="0" borderId="0" xfId="0" applyNumberFormat="1" applyFont="1" applyAlignment="1">
      <alignment horizontal="center"/>
    </xf>
    <xf numFmtId="37" fontId="114" fillId="0" borderId="0" xfId="0" applyNumberFormat="1" applyFont="1" applyAlignment="1">
      <alignment horizontal="center"/>
    </xf>
    <xf numFmtId="2" fontId="115" fillId="0" borderId="0" xfId="0" applyNumberFormat="1" applyFont="1" applyAlignment="1">
      <alignment horizontal="center"/>
    </xf>
    <xf numFmtId="37" fontId="117" fillId="0" borderId="0" xfId="0" applyNumberFormat="1" applyFont="1" applyAlignment="1">
      <alignment horizontal="center"/>
    </xf>
    <xf numFmtId="37" fontId="118" fillId="0" borderId="0" xfId="0" applyNumberFormat="1" applyFont="1" applyAlignment="1">
      <alignment horizontal="center"/>
    </xf>
    <xf numFmtId="37" fontId="119" fillId="0" borderId="0" xfId="0" applyNumberFormat="1" applyFont="1" applyAlignment="1">
      <alignment horizontal="center"/>
    </xf>
    <xf numFmtId="37" fontId="120" fillId="0" borderId="0" xfId="0" applyNumberFormat="1" applyFont="1" applyAlignment="1">
      <alignment horizontal="center"/>
    </xf>
    <xf numFmtId="37" fontId="121" fillId="0" borderId="0" xfId="0" applyNumberFormat="1" applyFont="1" applyAlignment="1">
      <alignment horizontal="center"/>
    </xf>
    <xf numFmtId="37" fontId="122" fillId="0" borderId="0" xfId="0" applyNumberFormat="1" applyFont="1" applyAlignment="1">
      <alignment horizontal="center"/>
    </xf>
    <xf numFmtId="37" fontId="124" fillId="0" borderId="0" xfId="0" applyNumberFormat="1" applyFont="1" applyAlignment="1">
      <alignment horizontal="center"/>
    </xf>
    <xf numFmtId="37" fontId="125" fillId="0" borderId="0" xfId="0" applyNumberFormat="1" applyFont="1" applyAlignment="1">
      <alignment horizontal="center"/>
    </xf>
    <xf numFmtId="37" fontId="126" fillId="0" borderId="0" xfId="0" applyNumberFormat="1" applyFont="1" applyAlignment="1">
      <alignment horizontal="center"/>
    </xf>
    <xf numFmtId="37" fontId="127" fillId="0" borderId="0" xfId="0" applyNumberFormat="1" applyFont="1" applyAlignment="1">
      <alignment horizontal="center"/>
    </xf>
    <xf numFmtId="37" fontId="128" fillId="0" borderId="0" xfId="0" applyNumberFormat="1" applyFont="1" applyAlignment="1">
      <alignment horizontal="center"/>
    </xf>
    <xf numFmtId="37" fontId="129" fillId="0" borderId="0" xfId="0" applyNumberFormat="1" applyFont="1" applyAlignment="1">
      <alignment horizontal="center"/>
    </xf>
    <xf numFmtId="37" fontId="130" fillId="0" borderId="0" xfId="0" applyNumberFormat="1" applyFont="1" applyAlignment="1">
      <alignment horizontal="center"/>
    </xf>
    <xf numFmtId="37" fontId="132" fillId="0" borderId="0" xfId="0" applyNumberFormat="1" applyFont="1" applyAlignment="1">
      <alignment horizontal="center"/>
    </xf>
    <xf numFmtId="37" fontId="133" fillId="0" borderId="0" xfId="0" applyNumberFormat="1" applyFont="1" applyAlignment="1">
      <alignment horizontal="center"/>
    </xf>
    <xf numFmtId="37" fontId="134" fillId="0" borderId="0" xfId="0" applyNumberFormat="1" applyFont="1" applyAlignment="1">
      <alignment horizontal="center"/>
    </xf>
    <xf numFmtId="37" fontId="135" fillId="0" borderId="0" xfId="0" applyNumberFormat="1" applyFont="1" applyAlignment="1">
      <alignment horizontal="center"/>
    </xf>
    <xf numFmtId="37" fontId="136" fillId="0" borderId="0" xfId="0" applyNumberFormat="1" applyFont="1" applyAlignment="1">
      <alignment horizontal="center"/>
    </xf>
    <xf numFmtId="37" fontId="137" fillId="0" borderId="0" xfId="0" applyNumberFormat="1" applyFont="1" applyAlignment="1">
      <alignment horizontal="center"/>
    </xf>
    <xf numFmtId="37" fontId="138" fillId="0" borderId="0" xfId="0" applyNumberFormat="1" applyFont="1" applyAlignment="1">
      <alignment horizontal="center"/>
    </xf>
    <xf numFmtId="37" fontId="139" fillId="0" borderId="0" xfId="0" applyNumberFormat="1" applyFont="1" applyAlignment="1">
      <alignment horizontal="center"/>
    </xf>
    <xf numFmtId="37" fontId="140" fillId="0" borderId="0" xfId="0" applyNumberFormat="1" applyFont="1" applyAlignment="1">
      <alignment horizontal="center"/>
    </xf>
    <xf numFmtId="37" fontId="141" fillId="0" borderId="0" xfId="0" applyNumberFormat="1" applyFont="1" applyAlignment="1">
      <alignment horizontal="center"/>
    </xf>
    <xf numFmtId="37" fontId="142" fillId="0" borderId="0" xfId="0" applyNumberFormat="1" applyFont="1" applyAlignment="1">
      <alignment horizontal="center"/>
    </xf>
    <xf numFmtId="37" fontId="144" fillId="0" borderId="0" xfId="0" applyNumberFormat="1" applyFont="1" applyAlignment="1">
      <alignment horizontal="center"/>
    </xf>
    <xf numFmtId="37" fontId="145" fillId="0" borderId="0" xfId="0" applyNumberFormat="1" applyFont="1" applyAlignment="1">
      <alignment horizontal="center"/>
    </xf>
    <xf numFmtId="37" fontId="146" fillId="0" borderId="0" xfId="0" applyNumberFormat="1" applyFont="1" applyAlignment="1">
      <alignment horizontal="center"/>
    </xf>
    <xf numFmtId="37" fontId="147" fillId="0" borderId="0" xfId="0" applyNumberFormat="1" applyFont="1" applyAlignment="1">
      <alignment horizontal="center"/>
    </xf>
    <xf numFmtId="37" fontId="148" fillId="0" borderId="0" xfId="0" applyNumberFormat="1" applyFont="1" applyAlignment="1">
      <alignment horizontal="center"/>
    </xf>
    <xf numFmtId="37" fontId="149" fillId="0" borderId="0" xfId="0" applyNumberFormat="1" applyFont="1" applyAlignment="1">
      <alignment horizontal="center"/>
    </xf>
    <xf numFmtId="37" fontId="150" fillId="0" borderId="0" xfId="0" applyNumberFormat="1" applyFont="1" applyAlignment="1">
      <alignment horizontal="center"/>
    </xf>
    <xf numFmtId="37" fontId="152" fillId="0" borderId="0" xfId="0" applyNumberFormat="1" applyFont="1" applyAlignment="1">
      <alignment horizontal="center"/>
    </xf>
    <xf numFmtId="37" fontId="153" fillId="0" borderId="0" xfId="0" applyNumberFormat="1" applyFont="1" applyAlignment="1">
      <alignment horizontal="center"/>
    </xf>
    <xf numFmtId="37" fontId="154" fillId="0" borderId="0" xfId="0" applyNumberFormat="1" applyFont="1" applyAlignment="1">
      <alignment horizontal="center"/>
    </xf>
    <xf numFmtId="37" fontId="155" fillId="0" borderId="0" xfId="0" applyNumberFormat="1" applyFont="1" applyAlignment="1">
      <alignment horizontal="center"/>
    </xf>
    <xf numFmtId="37" fontId="156" fillId="0" borderId="0" xfId="0" applyNumberFormat="1" applyFont="1" applyAlignment="1">
      <alignment horizontal="center"/>
    </xf>
    <xf numFmtId="37" fontId="157" fillId="0" borderId="0" xfId="0" applyNumberFormat="1" applyFont="1" applyAlignment="1">
      <alignment horizontal="center"/>
    </xf>
    <xf numFmtId="37" fontId="158" fillId="0" borderId="0" xfId="0" applyNumberFormat="1" applyFont="1" applyAlignment="1">
      <alignment horizontal="center"/>
    </xf>
    <xf numFmtId="37" fontId="160" fillId="0" borderId="0" xfId="0" applyNumberFormat="1" applyFont="1" applyAlignment="1">
      <alignment horizontal="center"/>
    </xf>
    <xf numFmtId="37" fontId="161" fillId="0" borderId="0" xfId="0" applyNumberFormat="1" applyFont="1" applyAlignment="1">
      <alignment horizontal="center"/>
    </xf>
    <xf numFmtId="37" fontId="162" fillId="0" borderId="0" xfId="0" applyNumberFormat="1" applyFont="1" applyAlignment="1">
      <alignment horizontal="center"/>
    </xf>
    <xf numFmtId="37" fontId="163" fillId="0" borderId="0" xfId="0" applyNumberFormat="1" applyFont="1" applyAlignment="1">
      <alignment horizontal="center"/>
    </xf>
    <xf numFmtId="37" fontId="164" fillId="0" borderId="0" xfId="0" applyNumberFormat="1" applyFont="1" applyAlignment="1">
      <alignment horizontal="center"/>
    </xf>
    <xf numFmtId="37" fontId="165" fillId="0" borderId="0" xfId="0" applyNumberFormat="1" applyFont="1" applyAlignment="1">
      <alignment horizontal="center"/>
    </xf>
    <xf numFmtId="37" fontId="166" fillId="0" borderId="0" xfId="0" applyNumberFormat="1" applyFont="1" applyAlignment="1">
      <alignment horizontal="center"/>
    </xf>
    <xf numFmtId="37" fontId="168" fillId="0" borderId="0" xfId="0" applyNumberFormat="1" applyFont="1" applyAlignment="1">
      <alignment horizontal="center"/>
    </xf>
    <xf numFmtId="37" fontId="169" fillId="0" borderId="0" xfId="0" applyNumberFormat="1" applyFont="1" applyAlignment="1">
      <alignment horizontal="center"/>
    </xf>
    <xf numFmtId="37" fontId="170" fillId="0" borderId="0" xfId="0" applyNumberFormat="1" applyFont="1" applyAlignment="1">
      <alignment horizontal="center"/>
    </xf>
    <xf numFmtId="37" fontId="171" fillId="0" borderId="0" xfId="0" applyNumberFormat="1" applyFont="1" applyAlignment="1">
      <alignment horizontal="center"/>
    </xf>
    <xf numFmtId="37" fontId="172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37" fontId="174" fillId="0" borderId="0" xfId="0" applyNumberFormat="1" applyFont="1" applyAlignment="1">
      <alignment horizontal="center"/>
    </xf>
    <xf numFmtId="37" fontId="175" fillId="0" borderId="0" xfId="0" applyNumberFormat="1" applyFont="1" applyAlignment="1">
      <alignment horizontal="center"/>
    </xf>
    <xf numFmtId="37" fontId="176" fillId="0" borderId="0" xfId="0" applyNumberFormat="1" applyFont="1" applyAlignment="1">
      <alignment horizontal="center"/>
    </xf>
    <xf numFmtId="37" fontId="177" fillId="0" borderId="0" xfId="0" applyNumberFormat="1" applyFont="1" applyAlignment="1">
      <alignment horizontal="center"/>
    </xf>
    <xf numFmtId="37" fontId="178" fillId="0" borderId="0" xfId="0" applyNumberFormat="1" applyFont="1" applyAlignment="1">
      <alignment horizontal="center"/>
    </xf>
    <xf numFmtId="37" fontId="179" fillId="0" borderId="0" xfId="0" applyNumberFormat="1" applyFont="1" applyAlignment="1">
      <alignment horizontal="center"/>
    </xf>
    <xf numFmtId="37" fontId="181" fillId="0" borderId="0" xfId="0" applyNumberFormat="1" applyFont="1" applyAlignment="1">
      <alignment horizontal="center"/>
    </xf>
    <xf numFmtId="37" fontId="182" fillId="0" borderId="0" xfId="0" applyNumberFormat="1" applyFont="1" applyAlignment="1">
      <alignment horizontal="center"/>
    </xf>
    <xf numFmtId="37" fontId="183" fillId="0" borderId="0" xfId="0" applyNumberFormat="1" applyFont="1" applyAlignment="1">
      <alignment horizontal="center"/>
    </xf>
    <xf numFmtId="37" fontId="184" fillId="0" borderId="0" xfId="0" applyNumberFormat="1" applyFont="1" applyAlignment="1">
      <alignment horizontal="center"/>
    </xf>
    <xf numFmtId="37" fontId="185" fillId="0" borderId="0" xfId="0" applyNumberFormat="1" applyFont="1" applyAlignment="1">
      <alignment horizontal="center"/>
    </xf>
    <xf numFmtId="37" fontId="187" fillId="0" borderId="0" xfId="0" applyNumberFormat="1" applyFont="1" applyAlignment="1">
      <alignment horizontal="center"/>
    </xf>
    <xf numFmtId="37" fontId="188" fillId="0" borderId="0" xfId="0" applyNumberFormat="1" applyFont="1" applyAlignment="1">
      <alignment horizontal="center"/>
    </xf>
    <xf numFmtId="37" fontId="189" fillId="0" borderId="0" xfId="0" applyNumberFormat="1" applyFont="1" applyAlignment="1">
      <alignment horizontal="center"/>
    </xf>
    <xf numFmtId="37" fontId="190" fillId="0" borderId="0" xfId="0" applyNumberFormat="1" applyFont="1" applyAlignment="1">
      <alignment horizontal="center"/>
    </xf>
    <xf numFmtId="37" fontId="191" fillId="0" borderId="0" xfId="0" applyNumberFormat="1" applyFont="1" applyAlignment="1">
      <alignment horizontal="center"/>
    </xf>
    <xf numFmtId="37" fontId="192" fillId="0" borderId="0" xfId="0" applyNumberFormat="1" applyFont="1" applyAlignment="1">
      <alignment horizontal="center"/>
    </xf>
    <xf numFmtId="37" fontId="193" fillId="0" borderId="0" xfId="0" applyNumberFormat="1" applyFont="1" applyAlignment="1">
      <alignment horizontal="center"/>
    </xf>
    <xf numFmtId="37" fontId="195" fillId="0" borderId="0" xfId="0" applyNumberFormat="1" applyFont="1" applyBorder="1" applyAlignment="1">
      <alignment horizontal="center"/>
    </xf>
    <xf numFmtId="37" fontId="196" fillId="0" borderId="3" xfId="0" applyNumberFormat="1" applyFont="1" applyBorder="1" applyAlignment="1">
      <alignment horizontal="center"/>
    </xf>
    <xf numFmtId="37" fontId="197" fillId="0" borderId="3" xfId="0" applyNumberFormat="1" applyFont="1" applyBorder="1" applyAlignment="1">
      <alignment horizontal="center"/>
    </xf>
    <xf numFmtId="37" fontId="198" fillId="0" borderId="0" xfId="0" applyNumberFormat="1" applyFont="1" applyBorder="1" applyAlignment="1">
      <alignment horizontal="center"/>
    </xf>
    <xf numFmtId="37" fontId="199" fillId="0" borderId="3" xfId="0" applyNumberFormat="1" applyFont="1" applyBorder="1" applyAlignment="1">
      <alignment horizontal="center"/>
    </xf>
    <xf numFmtId="37" fontId="200" fillId="0" borderId="0" xfId="0" applyNumberFormat="1" applyFont="1" applyBorder="1" applyAlignment="1">
      <alignment horizontal="center"/>
    </xf>
    <xf numFmtId="37" fontId="201" fillId="0" borderId="3" xfId="0" applyNumberFormat="1" applyFont="1" applyBorder="1" applyAlignment="1">
      <alignment horizontal="center"/>
    </xf>
    <xf numFmtId="37" fontId="202" fillId="0" borderId="0" xfId="0" applyNumberFormat="1" applyFont="1" applyBorder="1" applyAlignment="1">
      <alignment horizontal="center"/>
    </xf>
    <xf numFmtId="37" fontId="203" fillId="0" borderId="0" xfId="0" applyNumberFormat="1" applyFont="1" applyBorder="1" applyAlignment="1">
      <alignment horizontal="center"/>
    </xf>
    <xf numFmtId="37" fontId="204" fillId="0" borderId="3" xfId="0" applyNumberFormat="1" applyFont="1" applyBorder="1" applyAlignment="1">
      <alignment horizontal="center"/>
    </xf>
    <xf numFmtId="37" fontId="205" fillId="0" borderId="3" xfId="0" applyNumberFormat="1" applyFont="1" applyBorder="1" applyAlignment="1">
      <alignment horizontal="center"/>
    </xf>
    <xf numFmtId="2" fontId="206" fillId="0" borderId="3" xfId="0" applyNumberFormat="1" applyFont="1" applyBorder="1" applyAlignment="1">
      <alignment horizontal="center"/>
    </xf>
    <xf numFmtId="37" fontId="207" fillId="0" borderId="0" xfId="0" applyNumberFormat="1" applyFont="1" applyBorder="1" applyAlignment="1">
      <alignment horizontal="center"/>
    </xf>
    <xf numFmtId="37" fontId="208" fillId="0" borderId="4" xfId="0" applyNumberFormat="1" applyFont="1" applyBorder="1" applyAlignment="1">
      <alignment horizontal="center"/>
    </xf>
    <xf numFmtId="37" fontId="209" fillId="0" borderId="4" xfId="0" applyNumberFormat="1" applyFont="1" applyBorder="1" applyAlignment="1">
      <alignment horizontal="center"/>
    </xf>
    <xf numFmtId="37" fontId="210" fillId="0" borderId="0" xfId="0" applyNumberFormat="1" applyFont="1" applyBorder="1" applyAlignment="1">
      <alignment horizontal="center"/>
    </xf>
    <xf numFmtId="37" fontId="211" fillId="0" borderId="4" xfId="0" applyNumberFormat="1" applyFont="1" applyBorder="1" applyAlignment="1">
      <alignment horizontal="center"/>
    </xf>
    <xf numFmtId="37" fontId="212" fillId="0" borderId="0" xfId="0" applyNumberFormat="1" applyFont="1" applyBorder="1" applyAlignment="1">
      <alignment horizontal="center"/>
    </xf>
    <xf numFmtId="37" fontId="213" fillId="0" borderId="4" xfId="0" applyNumberFormat="1" applyFont="1" applyBorder="1" applyAlignment="1">
      <alignment horizontal="center"/>
    </xf>
    <xf numFmtId="37" fontId="214" fillId="0" borderId="0" xfId="0" applyNumberFormat="1" applyFont="1" applyBorder="1" applyAlignment="1">
      <alignment horizontal="center"/>
    </xf>
    <xf numFmtId="37" fontId="215" fillId="0" borderId="0" xfId="0" applyNumberFormat="1" applyFont="1" applyBorder="1" applyAlignment="1">
      <alignment horizontal="center"/>
    </xf>
    <xf numFmtId="37" fontId="216" fillId="0" borderId="4" xfId="0" applyNumberFormat="1" applyFont="1" applyBorder="1" applyAlignment="1">
      <alignment horizontal="center"/>
    </xf>
    <xf numFmtId="37" fontId="217" fillId="0" borderId="4" xfId="0" applyNumberFormat="1" applyFont="1" applyBorder="1" applyAlignment="1">
      <alignment horizontal="center"/>
    </xf>
    <xf numFmtId="37" fontId="218" fillId="0" borderId="4" xfId="0" applyNumberFormat="1" applyFont="1" applyBorder="1" applyAlignment="1">
      <alignment horizontal="center"/>
    </xf>
    <xf numFmtId="166" fontId="280" fillId="0" borderId="0" xfId="0" applyNumberFormat="1" applyFont="1" applyAlignment="1">
      <alignment horizontal="center" vertical="center"/>
    </xf>
    <xf numFmtId="166" fontId="0" fillId="0" borderId="0" xfId="0" applyNumberFormat="1"/>
    <xf numFmtId="166" fontId="281" fillId="0" borderId="0" xfId="0" applyNumberFormat="1" applyFont="1" applyAlignment="1">
      <alignment horizontal="center" vertical="center"/>
    </xf>
    <xf numFmtId="166" fontId="289" fillId="0" borderId="3" xfId="0" applyNumberFormat="1" applyFont="1" applyBorder="1" applyAlignment="1">
      <alignment horizontal="center" vertical="center"/>
    </xf>
    <xf numFmtId="168" fontId="281" fillId="0" borderId="0" xfId="0" applyNumberFormat="1" applyFont="1" applyAlignment="1">
      <alignment horizontal="center" vertical="center"/>
    </xf>
    <xf numFmtId="37" fontId="286" fillId="0" borderId="0" xfId="0" applyNumberFormat="1" applyFont="1" applyBorder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/>
    </xf>
    <xf numFmtId="37" fontId="1" fillId="0" borderId="3" xfId="0" applyNumberFormat="1" applyFont="1" applyBorder="1" applyAlignment="1">
      <alignment horizontal="center" vertical="center"/>
    </xf>
    <xf numFmtId="37" fontId="1" fillId="0" borderId="4" xfId="0" applyNumberFormat="1" applyFont="1" applyBorder="1" applyAlignment="1">
      <alignment horizontal="center" vertical="center"/>
    </xf>
    <xf numFmtId="37" fontId="1" fillId="0" borderId="0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94" fillId="2" borderId="0" xfId="1"/>
    <xf numFmtId="37" fontId="1" fillId="2" borderId="4" xfId="1" applyNumberFormat="1" applyFont="1" applyBorder="1" applyAlignment="1">
      <alignment horizontal="center" vertical="center"/>
    </xf>
    <xf numFmtId="37" fontId="1" fillId="2" borderId="3" xfId="1" applyNumberFormat="1" applyFont="1" applyBorder="1" applyAlignment="1">
      <alignment horizontal="center" vertical="center"/>
    </xf>
    <xf numFmtId="37" fontId="1" fillId="2" borderId="0" xfId="1" applyNumberFormat="1" applyFont="1" applyAlignment="1">
      <alignment horizontal="center" vertical="center"/>
    </xf>
    <xf numFmtId="0" fontId="1" fillId="2" borderId="0" xfId="1" applyFont="1" applyAlignment="1">
      <alignment horizontal="center" vertical="center"/>
    </xf>
    <xf numFmtId="37" fontId="1" fillId="2" borderId="0" xfId="1" applyNumberFormat="1" applyFont="1" applyAlignment="1">
      <alignment horizontal="center" vertical="center" wrapText="1"/>
    </xf>
    <xf numFmtId="37" fontId="8" fillId="2" borderId="1" xfId="1" applyNumberFormat="1" applyFont="1" applyBorder="1" applyAlignment="1">
      <alignment horizontal="center" vertical="center" wrapText="1"/>
    </xf>
    <xf numFmtId="37" fontId="8" fillId="2" borderId="0" xfId="1" applyNumberFormat="1" applyFont="1" applyAlignment="1">
      <alignment horizontal="center" vertical="center"/>
    </xf>
    <xf numFmtId="37" fontId="8" fillId="2" borderId="1" xfId="1" applyNumberFormat="1" applyFont="1" applyBorder="1" applyAlignment="1">
      <alignment horizontal="center" vertical="center"/>
    </xf>
    <xf numFmtId="169" fontId="288" fillId="0" borderId="3" xfId="0" applyNumberFormat="1" applyFont="1" applyBorder="1" applyAlignment="1">
      <alignment horizontal="center" vertical="center"/>
    </xf>
    <xf numFmtId="37" fontId="1" fillId="2" borderId="0" xfId="1" applyNumberFormat="1" applyFont="1" applyBorder="1" applyAlignment="1">
      <alignment horizontal="center" vertical="center"/>
    </xf>
    <xf numFmtId="0" fontId="1" fillId="2" borderId="8" xfId="1" applyFont="1" applyBorder="1" applyAlignment="1">
      <alignment horizontal="center" vertical="center"/>
    </xf>
    <xf numFmtId="2" fontId="1" fillId="2" borderId="0" xfId="1" applyNumberFormat="1" applyFont="1" applyAlignment="1">
      <alignment horizontal="center" vertical="center"/>
    </xf>
    <xf numFmtId="2" fontId="1" fillId="2" borderId="3" xfId="1" applyNumberFormat="1" applyFont="1" applyBorder="1" applyAlignment="1">
      <alignment horizontal="center" vertical="center"/>
    </xf>
    <xf numFmtId="167" fontId="1" fillId="2" borderId="0" xfId="1" applyNumberFormat="1" applyFont="1" applyAlignment="1">
      <alignment horizontal="center" vertical="center"/>
    </xf>
    <xf numFmtId="167" fontId="1" fillId="2" borderId="3" xfId="1" applyNumberFormat="1" applyFont="1" applyBorder="1" applyAlignment="1">
      <alignment horizontal="center" vertical="center"/>
    </xf>
    <xf numFmtId="164" fontId="1" fillId="2" borderId="0" xfId="1" applyNumberFormat="1" applyFont="1" applyAlignment="1">
      <alignment horizontal="center" vertical="center"/>
    </xf>
    <xf numFmtId="37" fontId="69" fillId="0" borderId="0" xfId="0" applyNumberFormat="1" applyFont="1" applyBorder="1" applyAlignment="1">
      <alignment horizontal="center" vertical="center"/>
    </xf>
    <xf numFmtId="37" fontId="57" fillId="0" borderId="0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2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26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7" fillId="0" borderId="1" xfId="0" applyNumberFormat="1" applyFont="1" applyBorder="1" applyAlignment="1">
      <alignment horizontal="center" vertical="center"/>
    </xf>
    <xf numFmtId="37" fontId="74" fillId="0" borderId="0" xfId="0" applyNumberFormat="1" applyFont="1" applyAlignment="1">
      <alignment horizontal="center" vertical="center"/>
    </xf>
    <xf numFmtId="37" fontId="75" fillId="0" borderId="0" xfId="0" applyNumberFormat="1" applyFont="1" applyAlignment="1">
      <alignment horizontal="center" vertical="center"/>
    </xf>
    <xf numFmtId="37" fontId="76" fillId="0" borderId="0" xfId="0" applyNumberFormat="1" applyFont="1" applyAlignment="1">
      <alignment horizontal="center" vertical="center"/>
    </xf>
    <xf numFmtId="37" fontId="77" fillId="0" borderId="0" xfId="0" applyNumberFormat="1" applyFont="1" applyAlignment="1">
      <alignment horizontal="right" vertical="center"/>
    </xf>
    <xf numFmtId="37" fontId="78" fillId="0" borderId="1" xfId="0" applyNumberFormat="1" applyFont="1" applyBorder="1" applyAlignment="1">
      <alignment horizontal="center" vertical="center"/>
    </xf>
    <xf numFmtId="37" fontId="79" fillId="0" borderId="1" xfId="0" applyNumberFormat="1" applyFont="1" applyBorder="1" applyAlignment="1">
      <alignment horizontal="center" vertical="center"/>
    </xf>
    <xf numFmtId="37" fontId="80" fillId="0" borderId="1" xfId="0" applyNumberFormat="1" applyFont="1" applyBorder="1" applyAlignment="1">
      <alignment horizontal="center" vertical="center"/>
    </xf>
    <xf numFmtId="37" fontId="81" fillId="0" borderId="1" xfId="0" applyNumberFormat="1" applyFont="1" applyBorder="1" applyAlignment="1">
      <alignment horizontal="center" vertical="center"/>
    </xf>
    <xf numFmtId="37" fontId="89" fillId="0" borderId="1" xfId="0" applyNumberFormat="1" applyFont="1" applyBorder="1" applyAlignment="1">
      <alignment horizontal="center" vertical="center"/>
    </xf>
    <xf numFmtId="37" fontId="82" fillId="0" borderId="0" xfId="0" applyNumberFormat="1" applyFont="1" applyAlignment="1">
      <alignment horizontal="center" vertical="center" wrapText="1"/>
    </xf>
    <xf numFmtId="37" fontId="90" fillId="0" borderId="1" xfId="0" applyNumberFormat="1" applyFont="1" applyBorder="1" applyAlignment="1">
      <alignment horizontal="center" vertical="center"/>
    </xf>
    <xf numFmtId="37" fontId="83" fillId="0" borderId="0" xfId="0" applyNumberFormat="1" applyFont="1" applyAlignment="1">
      <alignment horizontal="center" vertical="center" wrapText="1"/>
    </xf>
    <xf numFmtId="37" fontId="91" fillId="0" borderId="1" xfId="0" applyNumberFormat="1" applyFont="1" applyBorder="1" applyAlignment="1">
      <alignment horizontal="center" vertical="center"/>
    </xf>
    <xf numFmtId="37" fontId="84" fillId="0" borderId="0" xfId="0" applyNumberFormat="1" applyFont="1" applyAlignment="1">
      <alignment horizontal="center" vertical="center" wrapText="1"/>
    </xf>
    <xf numFmtId="37" fontId="92" fillId="0" borderId="1" xfId="0" applyNumberFormat="1" applyFont="1" applyBorder="1" applyAlignment="1">
      <alignment horizontal="center" vertical="center"/>
    </xf>
    <xf numFmtId="37" fontId="85" fillId="0" borderId="0" xfId="0" applyNumberFormat="1" applyFont="1" applyAlignment="1">
      <alignment horizontal="center" vertical="center" wrapText="1"/>
    </xf>
    <xf numFmtId="37" fontId="93" fillId="0" borderId="1" xfId="0" applyNumberFormat="1" applyFont="1" applyBorder="1" applyAlignment="1">
      <alignment horizontal="center" vertical="center"/>
    </xf>
    <xf numFmtId="37" fontId="86" fillId="0" borderId="0" xfId="0" applyNumberFormat="1" applyFont="1" applyAlignment="1">
      <alignment horizontal="center" vertical="center" wrapText="1"/>
    </xf>
    <xf numFmtId="37" fontId="94" fillId="0" borderId="1" xfId="0" applyNumberFormat="1" applyFont="1" applyBorder="1" applyAlignment="1">
      <alignment horizontal="center" vertical="center"/>
    </xf>
    <xf numFmtId="37" fontId="95" fillId="0" borderId="1" xfId="0" applyNumberFormat="1" applyFont="1" applyBorder="1" applyAlignment="1">
      <alignment horizontal="center" vertical="center"/>
    </xf>
    <xf numFmtId="37" fontId="96" fillId="0" borderId="1" xfId="0" applyNumberFormat="1" applyFont="1" applyBorder="1" applyAlignment="1">
      <alignment horizontal="center" vertical="center"/>
    </xf>
    <xf numFmtId="37" fontId="97" fillId="0" borderId="1" xfId="0" applyNumberFormat="1" applyFont="1" applyBorder="1" applyAlignment="1">
      <alignment horizontal="center" vertical="center"/>
    </xf>
    <xf numFmtId="37" fontId="105" fillId="0" borderId="1" xfId="0" applyNumberFormat="1" applyFont="1" applyBorder="1" applyAlignment="1">
      <alignment horizontal="center" vertical="center"/>
    </xf>
    <xf numFmtId="37" fontId="88" fillId="0" borderId="0" xfId="0" applyNumberFormat="1" applyFont="1" applyAlignment="1">
      <alignment horizontal="center" vertical="center" wrapText="1"/>
    </xf>
    <xf numFmtId="37" fontId="106" fillId="0" borderId="1" xfId="0" applyNumberFormat="1" applyFont="1" applyBorder="1" applyAlignment="1">
      <alignment horizontal="center" vertical="center"/>
    </xf>
    <xf numFmtId="37" fontId="102" fillId="0" borderId="1" xfId="0" applyNumberFormat="1" applyFont="1" applyBorder="1" applyAlignment="1">
      <alignment horizontal="center" vertical="center"/>
    </xf>
    <xf numFmtId="37" fontId="87" fillId="0" borderId="0" xfId="0" applyNumberFormat="1" applyFont="1" applyAlignment="1">
      <alignment horizontal="center" vertical="center" wrapText="1"/>
    </xf>
    <xf numFmtId="37" fontId="103" fillId="0" borderId="1" xfId="0" applyNumberFormat="1" applyFont="1" applyBorder="1" applyAlignment="1">
      <alignment horizontal="center" vertical="center"/>
    </xf>
    <xf numFmtId="37" fontId="104" fillId="0" borderId="1" xfId="0" applyNumberFormat="1" applyFont="1" applyBorder="1" applyAlignment="1">
      <alignment horizontal="center" vertical="center"/>
    </xf>
    <xf numFmtId="37" fontId="219" fillId="0" borderId="0" xfId="0" applyNumberFormat="1" applyFont="1" applyAlignment="1">
      <alignment horizontal="center" vertical="center"/>
    </xf>
    <xf numFmtId="37" fontId="220" fillId="0" borderId="0" xfId="0" applyNumberFormat="1" applyFont="1" applyAlignment="1">
      <alignment horizontal="center" vertical="center"/>
    </xf>
    <xf numFmtId="37" fontId="221" fillId="0" borderId="0" xfId="0" applyNumberFormat="1" applyFont="1" applyAlignment="1">
      <alignment horizontal="center" vertical="center"/>
    </xf>
    <xf numFmtId="37" fontId="222" fillId="0" borderId="0" xfId="0" applyNumberFormat="1" applyFont="1" applyAlignment="1">
      <alignment horizontal="right" vertical="center"/>
    </xf>
    <xf numFmtId="37" fontId="223" fillId="0" borderId="1" xfId="0" applyNumberFormat="1" applyFont="1" applyBorder="1" applyAlignment="1">
      <alignment horizontal="center" vertical="center"/>
    </xf>
    <xf numFmtId="37" fontId="225" fillId="0" borderId="1" xfId="0" applyNumberFormat="1" applyFont="1" applyBorder="1" applyAlignment="1">
      <alignment horizontal="center" vertical="center"/>
    </xf>
    <xf numFmtId="37" fontId="226" fillId="0" borderId="1" xfId="0" applyNumberFormat="1" applyFont="1" applyBorder="1" applyAlignment="1">
      <alignment horizontal="center" vertical="center"/>
    </xf>
    <xf numFmtId="37" fontId="269" fillId="0" borderId="0" xfId="0" applyNumberFormat="1" applyFont="1" applyAlignment="1">
      <alignment horizontal="center" vertical="center"/>
    </xf>
    <xf numFmtId="37" fontId="270" fillId="0" borderId="0" xfId="0" applyNumberFormat="1" applyFont="1" applyAlignment="1">
      <alignment horizontal="center" vertical="center"/>
    </xf>
    <xf numFmtId="37" fontId="271" fillId="0" borderId="0" xfId="0" applyNumberFormat="1" applyFont="1" applyAlignment="1">
      <alignment horizontal="center" vertical="center"/>
    </xf>
    <xf numFmtId="37" fontId="272" fillId="0" borderId="0" xfId="0" applyNumberFormat="1" applyFont="1" applyAlignment="1">
      <alignment horizontal="right" vertical="center"/>
    </xf>
    <xf numFmtId="37" fontId="8" fillId="0" borderId="1" xfId="0" applyNumberFormat="1" applyFont="1" applyBorder="1" applyAlignment="1">
      <alignment horizontal="center" vertical="center"/>
    </xf>
    <xf numFmtId="37" fontId="5" fillId="2" borderId="0" xfId="1" applyNumberFormat="1" applyFont="1" applyAlignment="1">
      <alignment horizontal="center" vertical="center"/>
    </xf>
    <xf numFmtId="0" fontId="294" fillId="2" borderId="0" xfId="1"/>
    <xf numFmtId="37" fontId="8" fillId="2" borderId="0" xfId="1" applyNumberFormat="1" applyFont="1" applyAlignment="1">
      <alignment horizontal="right" vertical="center"/>
    </xf>
    <xf numFmtId="37" fontId="8" fillId="2" borderId="1" xfId="1" applyNumberFormat="1" applyFont="1" applyBorder="1" applyAlignment="1">
      <alignment horizontal="center" vertical="center"/>
    </xf>
    <xf numFmtId="0" fontId="0" fillId="2" borderId="2" xfId="1" applyNumberFormat="1" applyFont="1" applyFill="1" applyBorder="1"/>
    <xf numFmtId="37" fontId="1" fillId="2" borderId="5" xfId="1" applyNumberFormat="1" applyFont="1" applyBorder="1" applyAlignment="1">
      <alignment horizontal="center" vertical="center"/>
    </xf>
    <xf numFmtId="0" fontId="0" fillId="2" borderId="6" xfId="1" applyNumberFormat="1" applyFont="1" applyFill="1" applyBorder="1"/>
    <xf numFmtId="0" fontId="0" fillId="2" borderId="7" xfId="1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166254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30925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1</xdr:row>
          <xdr:rowOff>76200</xdr:rowOff>
        </xdr:from>
        <xdr:to>
          <xdr:col>49</xdr:col>
          <xdr:colOff>190500</xdr:colOff>
          <xdr:row>2</xdr:row>
          <xdr:rowOff>142875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X24"/>
  <sheetViews>
    <sheetView rightToLeft="1" view="pageBreakPreview" zoomScale="60" zoomScaleNormal="100" workbookViewId="0">
      <selection activeCell="T32" sqref="T32"/>
    </sheetView>
  </sheetViews>
  <sheetFormatPr defaultRowHeight="15" x14ac:dyDescent="0.25"/>
  <sheetData>
    <row r="1" spans="50:50" x14ac:dyDescent="0.25">
      <c r="AX1" s="112">
        <v>8959681467787</v>
      </c>
    </row>
    <row r="22" spans="1:10" ht="39.950000000000003" customHeight="1" x14ac:dyDescent="0.25">
      <c r="A22" s="268" t="s">
        <v>154</v>
      </c>
      <c r="B22" s="269"/>
      <c r="C22" s="269"/>
      <c r="D22" s="269"/>
      <c r="E22" s="269"/>
      <c r="F22" s="269"/>
      <c r="G22" s="269"/>
      <c r="H22" s="269"/>
      <c r="I22" s="269"/>
      <c r="J22" s="269"/>
    </row>
    <row r="23" spans="1:10" ht="39.950000000000003" customHeight="1" x14ac:dyDescent="0.25">
      <c r="A23" s="270" t="s">
        <v>0</v>
      </c>
      <c r="B23" s="269"/>
      <c r="C23" s="269"/>
      <c r="D23" s="269"/>
      <c r="E23" s="269"/>
      <c r="F23" s="269"/>
      <c r="G23" s="269"/>
      <c r="H23" s="269"/>
      <c r="I23" s="269"/>
      <c r="J23" s="269"/>
    </row>
    <row r="24" spans="1:10" ht="39.950000000000003" customHeight="1" x14ac:dyDescent="0.25">
      <c r="A24" s="271" t="s">
        <v>1</v>
      </c>
      <c r="B24" s="269"/>
      <c r="C24" s="269"/>
      <c r="D24" s="269"/>
      <c r="E24" s="269"/>
      <c r="F24" s="269"/>
      <c r="G24" s="269"/>
      <c r="H24" s="269"/>
      <c r="I24" s="269"/>
      <c r="J24" s="269"/>
    </row>
  </sheetData>
  <sheetProtection algorithmName="SHA-512" hashValue="MDO26oB8hz34O+hrGXGXHLh0HrLTmQCq/K4cihCWSSDcHg7+sqJYnOFSnUPlALcUrtPb8/siMwN8ehozVSYx3g==" saltValue="+SvBkmCn3e2YneG5fOvHvw==" spinCount="100000" sheet="1" objects="1" scenarios="1"/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mmandButton1">
          <controlPr defaultSize="0" autoLine="0" r:id="rId5">
            <anchor moveWithCells="1">
              <from>
                <xdr:col>49</xdr:col>
                <xdr:colOff>28575</xdr:colOff>
                <xdr:row>1</xdr:row>
                <xdr:rowOff>76200</xdr:rowOff>
              </from>
              <to>
                <xdr:col>49</xdr:col>
                <xdr:colOff>190500</xdr:colOff>
                <xdr:row>2</xdr:row>
                <xdr:rowOff>142875</xdr:rowOff>
              </to>
            </anchor>
          </controlPr>
        </control>
      </mc:Choice>
      <mc:Fallback>
        <control shapeId="1025" r:id="rId4" name="CommandButton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U12"/>
  <sheetViews>
    <sheetView rightToLeft="1" view="pageBreakPreview" zoomScale="60" zoomScaleNormal="100" workbookViewId="0">
      <selection sqref="A1:XFD1048576"/>
    </sheetView>
  </sheetViews>
  <sheetFormatPr defaultRowHeight="15" x14ac:dyDescent="0.25"/>
  <cols>
    <col min="1" max="1" width="14" style="249" bestFit="1" customWidth="1"/>
    <col min="2" max="2" width="1.42578125" style="249" customWidth="1"/>
    <col min="3" max="3" width="14.140625" style="249" bestFit="1" customWidth="1"/>
    <col min="4" max="4" width="1.42578125" style="249" customWidth="1"/>
    <col min="5" max="5" width="23.28515625" style="249" bestFit="1" customWidth="1"/>
    <col min="6" max="6" width="1.42578125" style="249" customWidth="1"/>
    <col min="7" max="7" width="21.5703125" style="249" bestFit="1" customWidth="1"/>
    <col min="8" max="8" width="1.42578125" style="249" customWidth="1"/>
    <col min="9" max="9" width="23.28515625" style="249" bestFit="1" customWidth="1"/>
    <col min="10" max="10" width="1.42578125" style="249" customWidth="1"/>
    <col min="11" max="11" width="16.5703125" style="249" bestFit="1" customWidth="1"/>
    <col min="12" max="12" width="1.42578125" style="249" customWidth="1"/>
    <col min="13" max="13" width="23" style="249" bestFit="1" customWidth="1"/>
    <col min="14" max="14" width="1.42578125" style="249" customWidth="1"/>
    <col min="15" max="15" width="23.28515625" style="249" bestFit="1" customWidth="1"/>
    <col min="16" max="16" width="1.42578125" style="249" customWidth="1"/>
    <col min="17" max="17" width="21.28515625" style="249" bestFit="1" customWidth="1"/>
    <col min="18" max="18" width="1.42578125" style="249" customWidth="1"/>
    <col min="19" max="19" width="23.28515625" style="249" bestFit="1" customWidth="1"/>
    <col min="20" max="20" width="1.42578125" style="249" customWidth="1"/>
    <col min="21" max="21" width="16.5703125" style="249" bestFit="1" customWidth="1"/>
    <col min="22" max="16384" width="9.140625" style="249"/>
  </cols>
  <sheetData>
    <row r="1" spans="1:21" ht="20.100000000000001" customHeight="1" x14ac:dyDescent="0.25">
      <c r="A1" s="334" t="str">
        <f>'8'!A1:Q1</f>
        <v>صندوق سرمایه گذاری اختصاصی ‫بازارگردان صنعت مس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</row>
    <row r="2" spans="1:21" ht="20.100000000000001" customHeight="1" x14ac:dyDescent="0.25">
      <c r="A2" s="334" t="s">
        <v>92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</row>
    <row r="3" spans="1:21" ht="20.100000000000001" customHeight="1" x14ac:dyDescent="0.25">
      <c r="A3" s="334" t="s">
        <v>1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</row>
    <row r="5" spans="1:21" ht="21" x14ac:dyDescent="0.25">
      <c r="A5" s="336" t="s">
        <v>133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</row>
    <row r="7" spans="1:21" ht="21" x14ac:dyDescent="0.25">
      <c r="C7" s="337" t="s">
        <v>106</v>
      </c>
      <c r="D7" s="338"/>
      <c r="E7" s="338"/>
      <c r="F7" s="338"/>
      <c r="G7" s="338"/>
      <c r="H7" s="338"/>
      <c r="I7" s="338"/>
      <c r="J7" s="338"/>
      <c r="K7" s="338"/>
      <c r="M7" s="337" t="s">
        <v>6</v>
      </c>
      <c r="N7" s="338"/>
      <c r="O7" s="338"/>
      <c r="P7" s="338"/>
      <c r="Q7" s="338"/>
      <c r="R7" s="338"/>
      <c r="S7" s="338"/>
      <c r="T7" s="338"/>
      <c r="U7" s="338"/>
    </row>
    <row r="8" spans="1:21" ht="42" x14ac:dyDescent="0.25">
      <c r="A8" s="257" t="s">
        <v>134</v>
      </c>
      <c r="C8" s="255" t="s">
        <v>104</v>
      </c>
      <c r="E8" s="255" t="s">
        <v>135</v>
      </c>
      <c r="G8" s="255" t="s">
        <v>136</v>
      </c>
      <c r="I8" s="255" t="s">
        <v>137</v>
      </c>
      <c r="K8" s="255" t="s">
        <v>138</v>
      </c>
      <c r="M8" s="255" t="s">
        <v>104</v>
      </c>
      <c r="O8" s="255" t="s">
        <v>135</v>
      </c>
      <c r="Q8" s="255" t="s">
        <v>136</v>
      </c>
      <c r="S8" s="255" t="s">
        <v>137</v>
      </c>
      <c r="U8" s="255" t="s">
        <v>138</v>
      </c>
    </row>
    <row r="9" spans="1:21" ht="37.5" x14ac:dyDescent="0.25">
      <c r="A9" s="254" t="s">
        <v>16</v>
      </c>
      <c r="C9" s="252">
        <v>0</v>
      </c>
      <c r="E9" s="252">
        <v>305347737</v>
      </c>
      <c r="G9" s="252" t="s">
        <v>155</v>
      </c>
      <c r="I9" s="252">
        <v>305347737</v>
      </c>
      <c r="K9" s="261">
        <f>I9*100/'4'!$E$11</f>
        <v>8.7188870028806643E-3</v>
      </c>
      <c r="M9" s="252" t="s">
        <v>155</v>
      </c>
      <c r="O9" s="252">
        <v>971744225</v>
      </c>
      <c r="Q9" s="252" t="s">
        <v>155</v>
      </c>
      <c r="S9" s="252">
        <v>971744225</v>
      </c>
      <c r="U9" s="263">
        <f>S9*100/'0'!$AX$1</f>
        <v>1.0845745225360299E-2</v>
      </c>
    </row>
    <row r="10" spans="1:21" ht="18.75" x14ac:dyDescent="0.25">
      <c r="A10" s="254" t="s">
        <v>17</v>
      </c>
      <c r="C10" s="252">
        <v>-9614026</v>
      </c>
      <c r="E10" s="252">
        <v>1823473221512</v>
      </c>
      <c r="G10" s="252">
        <v>450141123787</v>
      </c>
      <c r="I10" s="252">
        <v>2273604731273</v>
      </c>
      <c r="K10" s="261">
        <v>1.0201966849618018</v>
      </c>
      <c r="M10" s="252">
        <v>1391545560774</v>
      </c>
      <c r="O10" s="252">
        <v>2492626559324</v>
      </c>
      <c r="Q10" s="252">
        <v>-367954371349</v>
      </c>
      <c r="S10" s="252">
        <v>3516217748749</v>
      </c>
      <c r="U10" s="263">
        <f>S10*100/'0'!$AX$1</f>
        <v>39.244896834680546</v>
      </c>
    </row>
    <row r="11" spans="1:21" ht="19.5" thickBot="1" x14ac:dyDescent="0.3">
      <c r="A11" s="259"/>
      <c r="C11" s="251">
        <f>SUM(C9:$C$10)</f>
        <v>-9614026</v>
      </c>
      <c r="E11" s="251">
        <f>SUM(E9:$E$10)</f>
        <v>1823778569249</v>
      </c>
      <c r="G11" s="251">
        <f>SUM(G9:$G$10)</f>
        <v>450141123787</v>
      </c>
      <c r="I11" s="251">
        <f>SUM(I9:$I$10)</f>
        <v>2273910079010</v>
      </c>
      <c r="K11" s="262">
        <f>SUM(K9:$K$10)</f>
        <v>1.0289155719646825</v>
      </c>
      <c r="M11" s="251">
        <f>SUM(M9:$M$10)</f>
        <v>1391545560774</v>
      </c>
      <c r="O11" s="251">
        <f>SUM(O9:$O$10)</f>
        <v>2493598303549</v>
      </c>
      <c r="Q11" s="251">
        <f>SUM(Q9:$Q$10)</f>
        <v>-367954371349</v>
      </c>
      <c r="S11" s="251">
        <f>SUM(S9:$S$10)</f>
        <v>3517189492974</v>
      </c>
      <c r="U11" s="264">
        <f>SUM(U9:$U$10)</f>
        <v>39.255742579905906</v>
      </c>
    </row>
    <row r="12" spans="1:21" ht="19.5" thickTop="1" x14ac:dyDescent="0.25">
      <c r="C12" s="250"/>
      <c r="E12" s="250"/>
      <c r="G12" s="250"/>
      <c r="I12" s="250"/>
      <c r="K12" s="250"/>
      <c r="M12" s="250"/>
      <c r="O12" s="250"/>
      <c r="Q12" s="250"/>
      <c r="S12" s="250"/>
      <c r="U12" s="250"/>
    </row>
  </sheetData>
  <sheetProtection algorithmName="SHA-512" hashValue="so2rvNLo5PVRt7peqSU2tSZae4F+sjCV8rHIhvcCIjpoyDaeW6+fhvp+mY6XyMsXXdPStDzl+YDExYI/OwDxYQ==" saltValue="02tq2sFNAMJD0NNYBhWwNA==" spinCount="100000" sheet="1" objects="1" scenario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5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Q27"/>
  <sheetViews>
    <sheetView rightToLeft="1" view="pageBreakPreview" zoomScale="60" zoomScaleNormal="100" workbookViewId="0">
      <selection activeCell="A9" sqref="A9:XFD9"/>
    </sheetView>
  </sheetViews>
  <sheetFormatPr defaultRowHeight="15" x14ac:dyDescent="0.25"/>
  <cols>
    <col min="1" max="1" width="32.28515625" style="249" bestFit="1" customWidth="1"/>
    <col min="2" max="2" width="1.42578125" style="249" customWidth="1"/>
    <col min="3" max="3" width="20.140625" style="249" bestFit="1" customWidth="1"/>
    <col min="4" max="4" width="1.42578125" style="249" customWidth="1"/>
    <col min="5" max="5" width="19.85546875" style="249" bestFit="1" customWidth="1"/>
    <col min="6" max="6" width="1.42578125" style="249" customWidth="1"/>
    <col min="7" max="7" width="16.140625" style="249" bestFit="1" customWidth="1"/>
    <col min="8" max="8" width="1.42578125" style="249" customWidth="1"/>
    <col min="9" max="9" width="20.140625" style="249" bestFit="1" customWidth="1"/>
    <col min="10" max="10" width="1.42578125" style="249" customWidth="1"/>
    <col min="11" max="11" width="19.85546875" style="249" bestFit="1" customWidth="1"/>
    <col min="12" max="12" width="1.42578125" style="249" customWidth="1"/>
    <col min="13" max="13" width="20.140625" style="249" bestFit="1" customWidth="1"/>
    <col min="14" max="14" width="1.42578125" style="249" customWidth="1"/>
    <col min="15" max="15" width="18.7109375" style="249" bestFit="1" customWidth="1"/>
    <col min="16" max="16" width="1.42578125" style="249" customWidth="1"/>
    <col min="17" max="17" width="20.140625" style="249" bestFit="1" customWidth="1"/>
    <col min="18" max="16384" width="9.140625" style="249"/>
  </cols>
  <sheetData>
    <row r="1" spans="1:17" ht="20.100000000000001" customHeight="1" x14ac:dyDescent="0.25">
      <c r="A1" s="334" t="str">
        <f>'9'!A1:U1</f>
        <v>صندوق سرمایه گذاری اختصاصی ‫بازارگردان صنعت مس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</row>
    <row r="2" spans="1:17" ht="20.100000000000001" customHeight="1" x14ac:dyDescent="0.25">
      <c r="A2" s="334" t="s">
        <v>92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</row>
    <row r="3" spans="1:17" ht="20.100000000000001" customHeight="1" x14ac:dyDescent="0.25">
      <c r="A3" s="334" t="s">
        <v>1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</row>
    <row r="5" spans="1:17" ht="21" x14ac:dyDescent="0.25">
      <c r="A5" s="336" t="s">
        <v>139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</row>
    <row r="7" spans="1:17" ht="21" x14ac:dyDescent="0.25">
      <c r="C7" s="337" t="s">
        <v>106</v>
      </c>
      <c r="D7" s="338"/>
      <c r="E7" s="338"/>
      <c r="F7" s="338"/>
      <c r="G7" s="338"/>
      <c r="H7" s="338"/>
      <c r="I7" s="338"/>
      <c r="J7" s="338"/>
      <c r="K7" s="338"/>
      <c r="M7" s="337" t="s">
        <v>6</v>
      </c>
      <c r="N7" s="338"/>
      <c r="O7" s="338"/>
      <c r="P7" s="338"/>
      <c r="Q7" s="338"/>
    </row>
    <row r="8" spans="1:17" ht="21" x14ac:dyDescent="0.25">
      <c r="C8" s="255" t="s">
        <v>140</v>
      </c>
      <c r="E8" s="255" t="s">
        <v>135</v>
      </c>
      <c r="G8" s="255" t="s">
        <v>136</v>
      </c>
      <c r="I8" s="255" t="s">
        <v>18</v>
      </c>
      <c r="K8" s="255" t="s">
        <v>140</v>
      </c>
      <c r="M8" s="255" t="s">
        <v>135</v>
      </c>
      <c r="O8" s="255" t="s">
        <v>136</v>
      </c>
      <c r="Q8" s="255" t="s">
        <v>18</v>
      </c>
    </row>
    <row r="9" spans="1:17" ht="24" customHeight="1" x14ac:dyDescent="0.25">
      <c r="A9" s="254" t="s">
        <v>141</v>
      </c>
      <c r="C9" s="252" t="s">
        <v>155</v>
      </c>
      <c r="E9" s="252" t="s">
        <v>155</v>
      </c>
      <c r="G9" s="252" t="s">
        <v>155</v>
      </c>
      <c r="I9" s="252" t="s">
        <v>155</v>
      </c>
      <c r="K9" s="252">
        <v>11007479</v>
      </c>
      <c r="M9" s="252" t="s">
        <v>155</v>
      </c>
      <c r="O9" s="252">
        <v>-17701600</v>
      </c>
      <c r="Q9" s="252">
        <v>-6694121</v>
      </c>
    </row>
    <row r="10" spans="1:17" ht="24" customHeight="1" x14ac:dyDescent="0.25">
      <c r="A10" s="254" t="s">
        <v>142</v>
      </c>
      <c r="C10" s="252" t="s">
        <v>155</v>
      </c>
      <c r="E10" s="252" t="s">
        <v>155</v>
      </c>
      <c r="G10" s="252" t="s">
        <v>155</v>
      </c>
      <c r="I10" s="252" t="s">
        <v>155</v>
      </c>
      <c r="K10" s="252">
        <v>2086142</v>
      </c>
      <c r="M10" s="252" t="s">
        <v>155</v>
      </c>
      <c r="O10" s="252">
        <v>-3490440</v>
      </c>
      <c r="Q10" s="252">
        <v>-1404298</v>
      </c>
    </row>
    <row r="11" spans="1:17" ht="24" customHeight="1" x14ac:dyDescent="0.25">
      <c r="A11" s="254" t="s">
        <v>143</v>
      </c>
      <c r="C11" s="252" t="s">
        <v>155</v>
      </c>
      <c r="E11" s="252" t="s">
        <v>155</v>
      </c>
      <c r="G11" s="252" t="s">
        <v>155</v>
      </c>
      <c r="I11" s="252" t="s">
        <v>155</v>
      </c>
      <c r="K11" s="252">
        <v>8040598</v>
      </c>
      <c r="M11" s="252" t="s">
        <v>155</v>
      </c>
      <c r="O11" s="252">
        <v>-12325000</v>
      </c>
      <c r="Q11" s="252">
        <v>-4284402</v>
      </c>
    </row>
    <row r="12" spans="1:17" ht="24" customHeight="1" x14ac:dyDescent="0.25">
      <c r="A12" s="254" t="s">
        <v>29</v>
      </c>
      <c r="C12" s="252">
        <v>285232889</v>
      </c>
      <c r="E12" s="252" t="s">
        <v>155</v>
      </c>
      <c r="G12" s="252" t="s">
        <v>155</v>
      </c>
      <c r="I12" s="252">
        <v>285232889</v>
      </c>
      <c r="K12" s="252">
        <v>3968079647</v>
      </c>
      <c r="M12" s="252">
        <v>494187309</v>
      </c>
      <c r="O12" s="252">
        <v>-77883436</v>
      </c>
      <c r="Q12" s="252">
        <v>4384383520</v>
      </c>
    </row>
    <row r="13" spans="1:17" ht="24" customHeight="1" x14ac:dyDescent="0.25">
      <c r="A13" s="254" t="s">
        <v>144</v>
      </c>
      <c r="C13" s="252">
        <v>0</v>
      </c>
      <c r="E13" s="252" t="s">
        <v>155</v>
      </c>
      <c r="G13" s="252" t="s">
        <v>155</v>
      </c>
      <c r="I13" s="252">
        <v>0</v>
      </c>
      <c r="K13" s="252">
        <v>4256787</v>
      </c>
      <c r="M13" s="252" t="s">
        <v>155</v>
      </c>
      <c r="O13" s="252">
        <v>-6737062</v>
      </c>
      <c r="Q13" s="252">
        <v>-2480275</v>
      </c>
    </row>
    <row r="14" spans="1:17" ht="24" customHeight="1" x14ac:dyDescent="0.25">
      <c r="A14" s="254" t="s">
        <v>35</v>
      </c>
      <c r="C14" s="252">
        <v>93935509</v>
      </c>
      <c r="E14" s="252">
        <v>-14500000</v>
      </c>
      <c r="G14" s="252" t="s">
        <v>155</v>
      </c>
      <c r="I14" s="252">
        <v>79435509</v>
      </c>
      <c r="K14" s="252">
        <v>93935509</v>
      </c>
      <c r="M14" s="252">
        <v>-14500000</v>
      </c>
      <c r="O14" s="252" t="s">
        <v>155</v>
      </c>
      <c r="Q14" s="252">
        <v>79435509</v>
      </c>
    </row>
    <row r="15" spans="1:17" ht="24" customHeight="1" x14ac:dyDescent="0.25">
      <c r="A15" s="254" t="s">
        <v>39</v>
      </c>
      <c r="C15" s="252">
        <v>51686624</v>
      </c>
      <c r="E15" s="252">
        <v>0</v>
      </c>
      <c r="G15" s="252">
        <v>-3697500</v>
      </c>
      <c r="I15" s="252">
        <v>47989124</v>
      </c>
      <c r="K15" s="252">
        <v>360713449</v>
      </c>
      <c r="M15" s="252" t="s">
        <v>155</v>
      </c>
      <c r="O15" s="252">
        <v>-3697500</v>
      </c>
      <c r="Q15" s="252">
        <v>357015948</v>
      </c>
    </row>
    <row r="16" spans="1:17" ht="24" customHeight="1" x14ac:dyDescent="0.25">
      <c r="A16" s="254" t="s">
        <v>42</v>
      </c>
      <c r="C16" s="252">
        <v>12545926842</v>
      </c>
      <c r="E16" s="252">
        <v>-63122203200</v>
      </c>
      <c r="G16" s="252">
        <v>-75000000</v>
      </c>
      <c r="I16" s="252">
        <v>-50651276358</v>
      </c>
      <c r="K16" s="252">
        <v>14567259372</v>
      </c>
      <c r="M16" s="252">
        <v>-64442203200</v>
      </c>
      <c r="O16" s="252">
        <v>-75000000</v>
      </c>
      <c r="Q16" s="252">
        <v>-49949943828</v>
      </c>
    </row>
    <row r="17" spans="1:17" ht="24" customHeight="1" x14ac:dyDescent="0.25">
      <c r="A17" s="254" t="s">
        <v>145</v>
      </c>
      <c r="C17" s="252">
        <v>0</v>
      </c>
      <c r="E17" s="252" t="s">
        <v>155</v>
      </c>
      <c r="G17" s="252" t="s">
        <v>155</v>
      </c>
      <c r="I17" s="252" t="s">
        <v>155</v>
      </c>
      <c r="K17" s="252">
        <v>12138298</v>
      </c>
      <c r="M17" s="252" t="s">
        <v>155</v>
      </c>
      <c r="O17" s="252">
        <v>-10225000</v>
      </c>
      <c r="Q17" s="252">
        <v>1913298</v>
      </c>
    </row>
    <row r="18" spans="1:17" ht="24" customHeight="1" x14ac:dyDescent="0.25">
      <c r="A18" s="254" t="s">
        <v>46</v>
      </c>
      <c r="C18" s="252">
        <v>93004581</v>
      </c>
      <c r="E18" s="252" t="s">
        <v>155</v>
      </c>
      <c r="G18" s="252" t="s">
        <v>155</v>
      </c>
      <c r="I18" s="252">
        <v>93004581</v>
      </c>
      <c r="K18" s="252">
        <v>365817020</v>
      </c>
      <c r="M18" s="252">
        <v>237021938</v>
      </c>
      <c r="O18" s="252" t="s">
        <v>155</v>
      </c>
      <c r="Q18" s="252">
        <v>602838958</v>
      </c>
    </row>
    <row r="19" spans="1:17" ht="24" customHeight="1" x14ac:dyDescent="0.25">
      <c r="A19" s="254" t="s">
        <v>49</v>
      </c>
      <c r="C19" s="252">
        <v>256502628</v>
      </c>
      <c r="E19" s="252" t="s">
        <v>155</v>
      </c>
      <c r="G19" s="252" t="s">
        <v>155</v>
      </c>
      <c r="I19" s="252">
        <v>256502628</v>
      </c>
      <c r="K19" s="252">
        <v>2996231171</v>
      </c>
      <c r="M19" s="252">
        <v>5864082814</v>
      </c>
      <c r="O19" s="252">
        <v>32737930</v>
      </c>
      <c r="Q19" s="252">
        <v>8893051915</v>
      </c>
    </row>
    <row r="20" spans="1:17" ht="24" customHeight="1" x14ac:dyDescent="0.25">
      <c r="A20" s="254" t="s">
        <v>146</v>
      </c>
      <c r="C20" s="252">
        <v>0</v>
      </c>
      <c r="E20" s="252" t="s">
        <v>155</v>
      </c>
      <c r="G20" s="252" t="s">
        <v>155</v>
      </c>
      <c r="I20" s="252" t="s">
        <v>155</v>
      </c>
      <c r="K20" s="252">
        <v>6289989</v>
      </c>
      <c r="M20" s="252" t="s">
        <v>155</v>
      </c>
      <c r="O20" s="252">
        <v>-10488720</v>
      </c>
      <c r="Q20" s="252">
        <v>-4198731</v>
      </c>
    </row>
    <row r="21" spans="1:17" ht="24" customHeight="1" x14ac:dyDescent="0.25">
      <c r="A21" s="254" t="s">
        <v>52</v>
      </c>
      <c r="C21" s="252">
        <v>66768538</v>
      </c>
      <c r="E21" s="252" t="s">
        <v>155</v>
      </c>
      <c r="G21" s="252" t="s">
        <v>155</v>
      </c>
      <c r="I21" s="252">
        <v>66768538</v>
      </c>
      <c r="K21" s="252">
        <v>455195561</v>
      </c>
      <c r="M21" s="252">
        <v>150494800</v>
      </c>
      <c r="O21" s="252">
        <v>82942175</v>
      </c>
      <c r="Q21" s="252">
        <v>688632536</v>
      </c>
    </row>
    <row r="22" spans="1:17" ht="24" customHeight="1" x14ac:dyDescent="0.25">
      <c r="A22" s="254" t="s">
        <v>55</v>
      </c>
      <c r="C22" s="252">
        <v>1036893295</v>
      </c>
      <c r="E22" s="252">
        <v>52585289</v>
      </c>
      <c r="G22" s="252">
        <v>201961</v>
      </c>
      <c r="I22" s="252">
        <v>1089680545</v>
      </c>
      <c r="K22" s="252">
        <v>4853375232</v>
      </c>
      <c r="M22" s="252" t="s">
        <v>155</v>
      </c>
      <c r="O22" s="252">
        <v>201961</v>
      </c>
      <c r="Q22" s="252">
        <v>4853577193</v>
      </c>
    </row>
    <row r="23" spans="1:17" ht="24" customHeight="1" x14ac:dyDescent="0.25">
      <c r="A23" s="254" t="s">
        <v>59</v>
      </c>
      <c r="C23" s="252">
        <v>53378938</v>
      </c>
      <c r="E23" s="252">
        <v>-7975000</v>
      </c>
      <c r="G23" s="252">
        <v>0</v>
      </c>
      <c r="I23" s="252">
        <v>45403938</v>
      </c>
      <c r="K23" s="252">
        <v>53378938</v>
      </c>
      <c r="M23" s="252">
        <v>-7975000</v>
      </c>
      <c r="O23" s="252" t="s">
        <v>155</v>
      </c>
      <c r="Q23" s="252">
        <v>45403938</v>
      </c>
    </row>
    <row r="24" spans="1:17" ht="24" customHeight="1" x14ac:dyDescent="0.25">
      <c r="A24" s="254" t="s">
        <v>62</v>
      </c>
      <c r="C24" s="252">
        <v>261044910</v>
      </c>
      <c r="E24" s="252" t="s">
        <v>155</v>
      </c>
      <c r="G24" s="252">
        <v>13775000</v>
      </c>
      <c r="I24" s="252">
        <v>274819910</v>
      </c>
      <c r="K24" s="252">
        <v>3402094191</v>
      </c>
      <c r="M24" s="252" t="s">
        <v>155</v>
      </c>
      <c r="O24" s="252">
        <v>13775000</v>
      </c>
      <c r="Q24" s="252">
        <v>3415869191</v>
      </c>
    </row>
    <row r="25" spans="1:17" ht="24" customHeight="1" x14ac:dyDescent="0.25">
      <c r="A25" s="254" t="s">
        <v>65</v>
      </c>
      <c r="C25" s="252">
        <v>60725558</v>
      </c>
      <c r="E25" s="252" t="s">
        <v>155</v>
      </c>
      <c r="G25" s="252" t="s">
        <v>155</v>
      </c>
      <c r="I25" s="252">
        <v>60725558</v>
      </c>
      <c r="K25" s="252">
        <v>3104023995</v>
      </c>
      <c r="M25" s="252">
        <v>571089548</v>
      </c>
      <c r="O25" s="252">
        <v>4500154065</v>
      </c>
      <c r="Q25" s="252">
        <v>8175267606</v>
      </c>
    </row>
    <row r="26" spans="1:17" ht="19.5" thickBot="1" x14ac:dyDescent="0.3">
      <c r="A26" s="259"/>
      <c r="C26" s="251">
        <f>SUM(C9:$C$25)</f>
        <v>14805100312</v>
      </c>
      <c r="E26" s="251">
        <f>SUM(E9:$E$25)</f>
        <v>-63092092911</v>
      </c>
      <c r="G26" s="251">
        <f>SUM(G9:$G$25)</f>
        <v>-64720539</v>
      </c>
      <c r="I26" s="251">
        <f>SUM(I9:$I$25)</f>
        <v>-48351713138</v>
      </c>
      <c r="K26" s="251">
        <f>SUM(K9:$K$25)</f>
        <v>34263923378</v>
      </c>
      <c r="M26" s="251">
        <f>SUM(M9:$M$25)</f>
        <v>-57147801791</v>
      </c>
      <c r="O26" s="251">
        <f>SUM(O9:$O$25)</f>
        <v>4412262373</v>
      </c>
      <c r="Q26" s="251">
        <f>SUM(Q9:$Q$25)</f>
        <v>-18471616043</v>
      </c>
    </row>
    <row r="27" spans="1:17" ht="19.5" thickTop="1" x14ac:dyDescent="0.25">
      <c r="C27" s="250"/>
      <c r="E27" s="250"/>
      <c r="G27" s="250"/>
      <c r="I27" s="250"/>
      <c r="K27" s="250"/>
      <c r="M27" s="250"/>
      <c r="O27" s="250"/>
      <c r="Q27" s="250"/>
    </row>
  </sheetData>
  <sheetProtection algorithmName="SHA-512" hashValue="YS1x2YVNnq8z20oDI8bvrkeAr0851GcdKRUSTAlm2LkGSAdXU+4AJZXpIzKTXd/5d/qrGics+qLKdsAB3yc4IA==" saltValue="MmDhmEAk4nbmJBmzeAlAZQ==" spinCount="100000" sheet="1" objects="1" scenarios="1"/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6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K13"/>
  <sheetViews>
    <sheetView rightToLeft="1" view="pageBreakPreview" zoomScale="60" zoomScaleNormal="100" workbookViewId="0">
      <selection activeCell="C46" sqref="C46"/>
    </sheetView>
  </sheetViews>
  <sheetFormatPr defaultRowHeight="15" x14ac:dyDescent="0.25"/>
  <cols>
    <col min="1" max="1" width="24.85546875" style="249" bestFit="1" customWidth="1"/>
    <col min="2" max="2" width="1.42578125" style="249" customWidth="1"/>
    <col min="3" max="3" width="20.5703125" style="249" bestFit="1" customWidth="1"/>
    <col min="4" max="4" width="1.42578125" style="249" customWidth="1"/>
    <col min="5" max="5" width="24.140625" style="249" bestFit="1" customWidth="1"/>
    <col min="6" max="6" width="1.42578125" style="249" customWidth="1"/>
    <col min="7" max="7" width="22.5703125" style="249" bestFit="1" customWidth="1"/>
    <col min="8" max="8" width="1.42578125" style="249" customWidth="1"/>
    <col min="9" max="9" width="24.140625" style="249" bestFit="1" customWidth="1"/>
    <col min="10" max="10" width="1.42578125" style="249" customWidth="1"/>
    <col min="11" max="11" width="22.5703125" style="249" bestFit="1" customWidth="1"/>
    <col min="12" max="16384" width="9.140625" style="249"/>
  </cols>
  <sheetData>
    <row r="1" spans="1:11" ht="20.100000000000001" customHeight="1" x14ac:dyDescent="0.25">
      <c r="A1" s="334" t="str">
        <f>'10'!A1:Q1</f>
        <v>صندوق سرمایه گذاری اختصاصی ‫بازارگردان صنعت مس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</row>
    <row r="2" spans="1:11" ht="20.100000000000001" customHeight="1" x14ac:dyDescent="0.25">
      <c r="A2" s="334" t="s">
        <v>92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</row>
    <row r="3" spans="1:11" ht="20.100000000000001" customHeight="1" x14ac:dyDescent="0.25">
      <c r="A3" s="334" t="s">
        <v>1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</row>
    <row r="5" spans="1:11" ht="21" x14ac:dyDescent="0.25">
      <c r="A5" s="336" t="s">
        <v>147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</row>
    <row r="7" spans="1:11" ht="21" x14ac:dyDescent="0.25">
      <c r="A7" s="337" t="s">
        <v>148</v>
      </c>
      <c r="B7" s="338"/>
      <c r="C7" s="338"/>
      <c r="E7" s="337" t="s">
        <v>106</v>
      </c>
      <c r="F7" s="338"/>
      <c r="G7" s="338"/>
      <c r="I7" s="337" t="s">
        <v>6</v>
      </c>
      <c r="J7" s="338"/>
      <c r="K7" s="338"/>
    </row>
    <row r="8" spans="1:11" ht="42" x14ac:dyDescent="0.25">
      <c r="A8" s="255" t="s">
        <v>149</v>
      </c>
      <c r="C8" s="255" t="s">
        <v>72</v>
      </c>
      <c r="E8" s="255" t="s">
        <v>150</v>
      </c>
      <c r="G8" s="255" t="s">
        <v>151</v>
      </c>
      <c r="I8" s="255" t="s">
        <v>150</v>
      </c>
      <c r="K8" s="255" t="s">
        <v>151</v>
      </c>
    </row>
    <row r="9" spans="1:11" ht="37.5" x14ac:dyDescent="0.25">
      <c r="A9" s="254" t="s">
        <v>152</v>
      </c>
      <c r="C9" s="253" t="s">
        <v>80</v>
      </c>
      <c r="E9" s="252">
        <v>45309</v>
      </c>
      <c r="G9" s="261">
        <f>E9/E12</f>
        <v>0.76569101294487441</v>
      </c>
      <c r="I9" s="252">
        <v>3294667942</v>
      </c>
      <c r="K9" s="261">
        <f>I9/I12</f>
        <v>0.96240809299962671</v>
      </c>
    </row>
    <row r="10" spans="1:11" ht="18.75" x14ac:dyDescent="0.25">
      <c r="A10" s="254" t="s">
        <v>153</v>
      </c>
      <c r="C10" s="253" t="s">
        <v>90</v>
      </c>
      <c r="E10" s="252">
        <v>13865</v>
      </c>
      <c r="G10" s="261">
        <f>E10/E12</f>
        <v>0.23430898705512557</v>
      </c>
      <c r="I10" s="252">
        <v>112073039</v>
      </c>
      <c r="K10" s="261">
        <f>I10/I12</f>
        <v>3.2737745241539364E-2</v>
      </c>
    </row>
    <row r="11" spans="1:11" ht="37.5" x14ac:dyDescent="0.25">
      <c r="A11" s="254" t="s">
        <v>170</v>
      </c>
      <c r="C11" s="253" t="s">
        <v>169</v>
      </c>
      <c r="E11" s="253" t="s">
        <v>119</v>
      </c>
      <c r="G11" s="253" t="s">
        <v>119</v>
      </c>
      <c r="H11" s="253"/>
      <c r="I11" s="252">
        <v>16617536</v>
      </c>
      <c r="K11" s="265">
        <f>I11/I12</f>
        <v>4.8541617588339784E-3</v>
      </c>
    </row>
    <row r="12" spans="1:11" ht="19.5" thickBot="1" x14ac:dyDescent="0.3">
      <c r="A12" s="259"/>
      <c r="E12" s="251">
        <f>SUM(E9:$E$11)</f>
        <v>59174</v>
      </c>
      <c r="G12" s="262">
        <f>SUM(G9:$G$11)</f>
        <v>1</v>
      </c>
      <c r="I12" s="251">
        <f>SUM(I9:$I$11)</f>
        <v>3423358517</v>
      </c>
      <c r="K12" s="262">
        <f>SUM(K9:$K$11)</f>
        <v>1</v>
      </c>
    </row>
    <row r="13" spans="1:11" ht="19.5" thickTop="1" x14ac:dyDescent="0.25">
      <c r="E13" s="250"/>
      <c r="G13" s="250"/>
      <c r="I13" s="250"/>
      <c r="K13" s="250"/>
    </row>
  </sheetData>
  <sheetProtection algorithmName="SHA-512" hashValue="lSR7eyah8jEMM3QXFnRTwuHRzS8lbx701bifomdTJSx+zBiZpXT8A6ES0q7Ndpm6QnTL35k4qLGY7RDQP4/3HA==" saltValue="aFhHotGLku8pee4yRsp8KQ==" spinCount="100000" sheet="1" objects="1" scenario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14"/>
  <sheetViews>
    <sheetView rightToLeft="1" view="pageBreakPreview" zoomScale="60" zoomScaleNormal="100" workbookViewId="0">
      <selection activeCell="M31" sqref="M31"/>
    </sheetView>
  </sheetViews>
  <sheetFormatPr defaultRowHeight="15" x14ac:dyDescent="0.25"/>
  <cols>
    <col min="1" max="1" width="14" bestFit="1" customWidth="1"/>
    <col min="2" max="2" width="1.42578125" customWidth="1"/>
    <col min="3" max="3" width="16.5703125" bestFit="1" customWidth="1"/>
    <col min="4" max="4" width="1.42578125" customWidth="1"/>
    <col min="5" max="5" width="23" bestFit="1" customWidth="1"/>
    <col min="6" max="6" width="1.42578125" customWidth="1"/>
    <col min="7" max="7" width="23.28515625" bestFit="1" customWidth="1"/>
    <col min="8" max="8" width="1.42578125" customWidth="1"/>
    <col min="9" max="9" width="16.140625" bestFit="1" customWidth="1"/>
    <col min="10" max="10" width="21.140625" bestFit="1" customWidth="1"/>
    <col min="11" max="11" width="1.42578125" customWidth="1"/>
    <col min="12" max="12" width="16.5703125" bestFit="1" customWidth="1"/>
    <col min="13" max="13" width="22.7109375" bestFit="1" customWidth="1"/>
    <col min="14" max="14" width="1.42578125" customWidth="1"/>
    <col min="15" max="15" width="17.28515625" bestFit="1" customWidth="1"/>
    <col min="16" max="16" width="1.42578125" customWidth="1"/>
    <col min="17" max="17" width="15.5703125" bestFit="1" customWidth="1"/>
    <col min="18" max="18" width="1.42578125" customWidth="1"/>
    <col min="19" max="19" width="23.28515625" bestFit="1" customWidth="1"/>
    <col min="20" max="20" width="1.42578125" customWidth="1"/>
    <col min="21" max="21" width="23" bestFit="1" customWidth="1"/>
    <col min="22" max="22" width="1.42578125" customWidth="1"/>
    <col min="23" max="23" width="16.85546875" bestFit="1" customWidth="1"/>
  </cols>
  <sheetData>
    <row r="1" spans="1:23" ht="20.100000000000001" customHeight="1" x14ac:dyDescent="0.25">
      <c r="A1" s="272" t="str">
        <f>'0'!A22:J22</f>
        <v>صندوق سرمایه گذاری اختصاصی ‫بازارگردان صنعت مس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</row>
    <row r="2" spans="1:23" ht="20.100000000000001" customHeight="1" x14ac:dyDescent="0.25">
      <c r="A2" s="273" t="s">
        <v>0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</row>
    <row r="3" spans="1:23" ht="20.100000000000001" customHeight="1" x14ac:dyDescent="0.25">
      <c r="A3" s="274" t="s">
        <v>1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</row>
    <row r="5" spans="1:23" ht="21" x14ac:dyDescent="0.25">
      <c r="A5" s="275" t="s">
        <v>2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</row>
    <row r="6" spans="1:23" ht="21" x14ac:dyDescent="0.25">
      <c r="A6" s="276" t="s">
        <v>3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</row>
    <row r="8" spans="1:23" ht="21" x14ac:dyDescent="0.25">
      <c r="C8" s="277" t="s">
        <v>4</v>
      </c>
      <c r="D8" s="278"/>
      <c r="E8" s="278"/>
      <c r="F8" s="278"/>
      <c r="G8" s="278"/>
      <c r="I8" s="279" t="s">
        <v>5</v>
      </c>
      <c r="J8" s="278"/>
      <c r="K8" s="278"/>
      <c r="L8" s="278"/>
      <c r="M8" s="278"/>
      <c r="O8" s="280" t="s">
        <v>6</v>
      </c>
      <c r="P8" s="278"/>
      <c r="Q8" s="278"/>
      <c r="R8" s="278"/>
      <c r="S8" s="278"/>
      <c r="T8" s="278"/>
      <c r="U8" s="278"/>
      <c r="V8" s="278"/>
      <c r="W8" s="278"/>
    </row>
    <row r="9" spans="1:23" ht="18.75" x14ac:dyDescent="0.25">
      <c r="A9" s="281" t="s">
        <v>7</v>
      </c>
      <c r="C9" s="281" t="s">
        <v>8</v>
      </c>
      <c r="E9" s="281" t="s">
        <v>9</v>
      </c>
      <c r="G9" s="281" t="s">
        <v>10</v>
      </c>
      <c r="I9" s="281" t="s">
        <v>11</v>
      </c>
      <c r="J9" s="269"/>
      <c r="L9" s="281" t="s">
        <v>12</v>
      </c>
      <c r="M9" s="269"/>
      <c r="O9" s="281" t="s">
        <v>8</v>
      </c>
      <c r="Q9" s="287" t="s">
        <v>13</v>
      </c>
      <c r="S9" s="281" t="s">
        <v>9</v>
      </c>
      <c r="U9" s="281" t="s">
        <v>10</v>
      </c>
      <c r="W9" s="291" t="s">
        <v>14</v>
      </c>
    </row>
    <row r="10" spans="1:23" ht="18.75" x14ac:dyDescent="0.25">
      <c r="A10" s="282"/>
      <c r="C10" s="283"/>
      <c r="E10" s="284"/>
      <c r="G10" s="285"/>
      <c r="I10" s="2" t="s">
        <v>8</v>
      </c>
      <c r="J10" s="3" t="s">
        <v>9</v>
      </c>
      <c r="L10" s="4" t="s">
        <v>8</v>
      </c>
      <c r="M10" s="5" t="s">
        <v>15</v>
      </c>
      <c r="O10" s="286"/>
      <c r="Q10" s="288"/>
      <c r="S10" s="289"/>
      <c r="U10" s="290"/>
      <c r="W10" s="292"/>
    </row>
    <row r="11" spans="1:23" ht="37.5" x14ac:dyDescent="0.25">
      <c r="A11" s="6" t="s">
        <v>16</v>
      </c>
      <c r="C11" s="7">
        <v>17965000</v>
      </c>
      <c r="E11" s="8">
        <v>180422772925</v>
      </c>
      <c r="G11" s="9">
        <v>181089169413</v>
      </c>
      <c r="I11" s="122" t="s">
        <v>155</v>
      </c>
      <c r="J11" s="122" t="s">
        <v>155</v>
      </c>
      <c r="L11" s="122" t="s">
        <v>155</v>
      </c>
      <c r="M11" s="122" t="s">
        <v>155</v>
      </c>
      <c r="N11" s="1"/>
      <c r="O11" s="10">
        <v>17965000</v>
      </c>
      <c r="Q11" s="11">
        <v>10099</v>
      </c>
      <c r="S11" s="12">
        <v>180422772925</v>
      </c>
      <c r="U11" s="13">
        <v>181394517150</v>
      </c>
      <c r="W11" s="123">
        <f>U11*100/'0'!$AX$1</f>
        <v>2.0245643531209554</v>
      </c>
    </row>
    <row r="12" spans="1:23" ht="18.75" x14ac:dyDescent="0.25">
      <c r="A12" s="14" t="s">
        <v>17</v>
      </c>
      <c r="C12" s="15">
        <v>688300660</v>
      </c>
      <c r="E12" s="16">
        <v>4619044173024</v>
      </c>
      <c r="G12" s="17">
        <v>5412809330292</v>
      </c>
      <c r="I12" s="18">
        <v>23749202</v>
      </c>
      <c r="J12" s="19">
        <v>214537090466</v>
      </c>
      <c r="L12" s="20">
        <v>166267572</v>
      </c>
      <c r="M12" s="21">
        <v>1332657062380</v>
      </c>
      <c r="O12" s="22">
        <v>877478435</v>
      </c>
      <c r="Q12" s="23">
        <v>7490</v>
      </c>
      <c r="S12" s="24">
        <v>3972445094929</v>
      </c>
      <c r="U12" s="25">
        <v>6567318519907</v>
      </c>
      <c r="W12" s="123">
        <f>U12*100/'0'!$AX$1</f>
        <v>73.298571422641189</v>
      </c>
    </row>
    <row r="13" spans="1:23" ht="18.75" x14ac:dyDescent="0.25">
      <c r="A13" s="113"/>
      <c r="C13" s="115"/>
      <c r="E13" s="26">
        <f>SUM(E11:$E$12)</f>
        <v>4799466945949</v>
      </c>
      <c r="G13" s="27">
        <f>SUM(G11:$G$12)</f>
        <v>5593898499705</v>
      </c>
      <c r="I13" s="117"/>
      <c r="J13" s="28">
        <f>SUM(J11:$J$12)</f>
        <v>214537090466</v>
      </c>
      <c r="L13" s="120"/>
      <c r="M13" s="29">
        <f>SUM(M11:$M$12)</f>
        <v>1332657062380</v>
      </c>
      <c r="O13" s="267"/>
      <c r="Q13" s="121"/>
      <c r="S13" s="30">
        <f>SUM(S11:$S$12)</f>
        <v>4152867867854</v>
      </c>
      <c r="U13" s="31">
        <f>SUM(U11:$U$12)</f>
        <v>6748713037057</v>
      </c>
      <c r="W13" s="124">
        <f>SUM(W11:$W$12)</f>
        <v>75.32313577576214</v>
      </c>
    </row>
    <row r="14" spans="1:23" ht="18.75" x14ac:dyDescent="0.25">
      <c r="C14" s="114"/>
      <c r="E14" s="32"/>
      <c r="G14" s="33"/>
      <c r="I14" s="116"/>
      <c r="J14" s="34"/>
      <c r="L14" s="118"/>
      <c r="M14" s="35"/>
      <c r="O14" s="266"/>
      <c r="Q14" s="119"/>
      <c r="S14" s="36"/>
      <c r="U14" s="37"/>
      <c r="W14" s="38"/>
    </row>
  </sheetData>
  <sheetProtection algorithmName="SHA-512" hashValue="ZV/+Za9T4rKc9N5m8YSMCwW3FYWh70l/D2oOS7vp17HBA3Y/rDVSUMteJm+xr8WOAdc7kUPCkO8B3n7Gp5b+Hg==" saltValue="NnkYbPQl3JNcg6XjvKnb0A==" spinCount="100000" sheet="1" objects="1" scenarios="1"/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G22"/>
  <sheetViews>
    <sheetView rightToLeft="1" view="pageBreakPreview" zoomScale="60" zoomScaleNormal="100" workbookViewId="0">
      <selection sqref="A1:XFD1048576"/>
    </sheetView>
  </sheetViews>
  <sheetFormatPr defaultRowHeight="15" x14ac:dyDescent="0.25"/>
  <cols>
    <col min="1" max="1" width="32.28515625" bestFit="1" customWidth="1"/>
    <col min="2" max="2" width="1.42578125" customWidth="1"/>
    <col min="3" max="3" width="17.7109375" bestFit="1" customWidth="1"/>
    <col min="4" max="4" width="1.42578125" customWidth="1"/>
    <col min="5" max="5" width="25.140625" bestFit="1" customWidth="1"/>
    <col min="6" max="6" width="1.42578125" customWidth="1"/>
    <col min="7" max="7" width="14" bestFit="1" customWidth="1"/>
    <col min="8" max="8" width="1.42578125" customWidth="1"/>
    <col min="9" max="9" width="12" bestFit="1" customWidth="1"/>
    <col min="10" max="10" width="1.42578125" customWidth="1"/>
    <col min="11" max="11" width="11.85546875" bestFit="1" customWidth="1"/>
    <col min="12" max="12" width="1.42578125" customWidth="1"/>
    <col min="13" max="13" width="14.7109375" bestFit="1" customWidth="1"/>
    <col min="14" max="14" width="1.42578125" customWidth="1"/>
    <col min="15" max="15" width="23.28515625" bestFit="1" customWidth="1"/>
    <col min="16" max="16" width="1.42578125" customWidth="1"/>
    <col min="17" max="17" width="23.28515625" bestFit="1" customWidth="1"/>
    <col min="18" max="18" width="1.42578125" customWidth="1"/>
    <col min="19" max="19" width="13" bestFit="1" customWidth="1"/>
    <col min="20" max="20" width="21.5703125" bestFit="1" customWidth="1"/>
    <col min="21" max="21" width="1.42578125" customWidth="1"/>
    <col min="22" max="22" width="13" bestFit="1" customWidth="1"/>
    <col min="23" max="23" width="21.5703125" bestFit="1" customWidth="1"/>
    <col min="24" max="24" width="1.42578125" customWidth="1"/>
    <col min="25" max="25" width="14.7109375" bestFit="1" customWidth="1"/>
    <col min="26" max="26" width="1.42578125" customWidth="1"/>
    <col min="27" max="27" width="15.42578125" bestFit="1" customWidth="1"/>
    <col min="28" max="28" width="1.42578125" customWidth="1"/>
    <col min="29" max="29" width="23.28515625" bestFit="1" customWidth="1"/>
    <col min="30" max="30" width="1.42578125" customWidth="1"/>
    <col min="31" max="31" width="23.28515625" bestFit="1" customWidth="1"/>
    <col min="32" max="32" width="1.42578125" customWidth="1"/>
    <col min="33" max="33" width="16.85546875" bestFit="1" customWidth="1"/>
  </cols>
  <sheetData>
    <row r="1" spans="1:33" ht="20.100000000000001" customHeight="1" x14ac:dyDescent="0.25">
      <c r="A1" s="293" t="str">
        <f>'0'!A22:J22</f>
        <v>صندوق سرمایه گذاری اختصاصی ‫بازارگردان صنعت مس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</row>
    <row r="2" spans="1:33" ht="20.100000000000001" customHeight="1" x14ac:dyDescent="0.25">
      <c r="A2" s="294" t="s">
        <v>0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</row>
    <row r="3" spans="1:33" ht="20.100000000000001" customHeight="1" x14ac:dyDescent="0.25">
      <c r="A3" s="295" t="s">
        <v>1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269"/>
      <c r="AA3" s="269"/>
      <c r="AB3" s="269"/>
      <c r="AC3" s="269"/>
      <c r="AD3" s="269"/>
      <c r="AE3" s="269"/>
      <c r="AF3" s="269"/>
      <c r="AG3" s="269"/>
    </row>
    <row r="5" spans="1:33" ht="21" x14ac:dyDescent="0.25">
      <c r="A5" s="296" t="s">
        <v>20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</row>
    <row r="7" spans="1:33" ht="21" x14ac:dyDescent="0.25">
      <c r="C7" s="297" t="s">
        <v>21</v>
      </c>
      <c r="D7" s="278"/>
      <c r="E7" s="278"/>
      <c r="F7" s="278"/>
      <c r="G7" s="278"/>
      <c r="H7" s="278"/>
      <c r="I7" s="278"/>
      <c r="J7" s="278"/>
      <c r="K7" s="278"/>
      <c r="L7" s="278"/>
      <c r="M7" s="298" t="s">
        <v>4</v>
      </c>
      <c r="N7" s="278"/>
      <c r="O7" s="278"/>
      <c r="P7" s="278"/>
      <c r="Q7" s="278"/>
      <c r="S7" s="299" t="s">
        <v>5</v>
      </c>
      <c r="T7" s="278"/>
      <c r="U7" s="278"/>
      <c r="V7" s="278"/>
      <c r="W7" s="278"/>
      <c r="Y7" s="300" t="s">
        <v>6</v>
      </c>
      <c r="Z7" s="278"/>
      <c r="AA7" s="278"/>
      <c r="AB7" s="278"/>
      <c r="AC7" s="278"/>
      <c r="AD7" s="278"/>
      <c r="AE7" s="278"/>
      <c r="AF7" s="278"/>
      <c r="AG7" s="278"/>
    </row>
    <row r="8" spans="1:33" ht="18.75" customHeight="1" x14ac:dyDescent="0.25">
      <c r="A8" s="281" t="s">
        <v>22</v>
      </c>
      <c r="C8" s="302" t="s">
        <v>23</v>
      </c>
      <c r="E8" s="304" t="s">
        <v>24</v>
      </c>
      <c r="G8" s="306" t="s">
        <v>25</v>
      </c>
      <c r="I8" s="308" t="s">
        <v>26</v>
      </c>
      <c r="K8" s="310" t="s">
        <v>27</v>
      </c>
      <c r="M8" s="281" t="s">
        <v>8</v>
      </c>
      <c r="O8" s="281" t="s">
        <v>9</v>
      </c>
      <c r="Q8" s="281" t="s">
        <v>10</v>
      </c>
      <c r="S8" s="281" t="s">
        <v>11</v>
      </c>
      <c r="T8" s="269"/>
      <c r="V8" s="281" t="s">
        <v>12</v>
      </c>
      <c r="W8" s="269"/>
      <c r="Y8" s="281" t="s">
        <v>8</v>
      </c>
      <c r="AA8" s="319" t="s">
        <v>28</v>
      </c>
      <c r="AC8" s="281" t="s">
        <v>9</v>
      </c>
      <c r="AE8" s="281" t="s">
        <v>10</v>
      </c>
      <c r="AG8" s="316" t="s">
        <v>14</v>
      </c>
    </row>
    <row r="9" spans="1:33" ht="18.75" x14ac:dyDescent="0.25">
      <c r="A9" s="301"/>
      <c r="C9" s="303"/>
      <c r="E9" s="305"/>
      <c r="G9" s="307"/>
      <c r="I9" s="309"/>
      <c r="K9" s="311"/>
      <c r="M9" s="312"/>
      <c r="O9" s="313"/>
      <c r="Q9" s="314"/>
      <c r="S9" s="39" t="s">
        <v>8</v>
      </c>
      <c r="T9" s="40" t="s">
        <v>9</v>
      </c>
      <c r="V9" s="41" t="s">
        <v>8</v>
      </c>
      <c r="W9" s="42" t="s">
        <v>15</v>
      </c>
      <c r="Y9" s="318"/>
      <c r="AA9" s="320"/>
      <c r="AC9" s="321"/>
      <c r="AE9" s="315"/>
      <c r="AG9" s="317"/>
    </row>
    <row r="10" spans="1:33" ht="31.5" customHeight="1" x14ac:dyDescent="0.45">
      <c r="A10" s="43" t="s">
        <v>29</v>
      </c>
      <c r="C10" s="1" t="s">
        <v>30</v>
      </c>
      <c r="E10" s="132" t="s">
        <v>31</v>
      </c>
      <c r="F10" s="131"/>
      <c r="G10" s="132" t="s">
        <v>32</v>
      </c>
      <c r="H10" s="131"/>
      <c r="I10" s="132" t="s">
        <v>33</v>
      </c>
      <c r="J10" s="131"/>
      <c r="K10" s="132" t="s">
        <v>34</v>
      </c>
      <c r="L10" s="131"/>
      <c r="M10" s="133">
        <v>22920</v>
      </c>
      <c r="N10" s="131"/>
      <c r="O10" s="134">
        <v>22687414750</v>
      </c>
      <c r="P10" s="131"/>
      <c r="Q10" s="135">
        <v>23361450660</v>
      </c>
      <c r="R10" s="131"/>
      <c r="S10" s="136" t="s">
        <v>155</v>
      </c>
      <c r="T10" s="136" t="s">
        <v>155</v>
      </c>
      <c r="U10" s="131"/>
      <c r="V10" s="136" t="s">
        <v>155</v>
      </c>
      <c r="W10" s="136" t="s">
        <v>155</v>
      </c>
      <c r="X10" s="132"/>
      <c r="Y10" s="137">
        <v>22920</v>
      </c>
      <c r="Z10" s="131"/>
      <c r="AA10" s="138">
        <v>1020000</v>
      </c>
      <c r="AB10" s="131"/>
      <c r="AC10" s="139">
        <v>22687414750</v>
      </c>
      <c r="AD10" s="131"/>
      <c r="AE10" s="140">
        <v>23361450660</v>
      </c>
      <c r="AF10" s="131"/>
      <c r="AG10" s="141">
        <f>AE10*100/'0'!$AX$1</f>
        <v>0.26073974553662532</v>
      </c>
    </row>
    <row r="11" spans="1:33" ht="31.5" customHeight="1" x14ac:dyDescent="0.45">
      <c r="A11" s="44" t="s">
        <v>35</v>
      </c>
      <c r="C11" s="1" t="s">
        <v>30</v>
      </c>
      <c r="E11" s="132" t="s">
        <v>31</v>
      </c>
      <c r="F11" s="131"/>
      <c r="G11" s="132" t="s">
        <v>36</v>
      </c>
      <c r="H11" s="131"/>
      <c r="I11" s="132" t="s">
        <v>37</v>
      </c>
      <c r="J11" s="131"/>
      <c r="K11" s="132" t="s">
        <v>38</v>
      </c>
      <c r="L11" s="131"/>
      <c r="M11" s="136" t="s">
        <v>155</v>
      </c>
      <c r="N11" s="131"/>
      <c r="O11" s="136" t="s">
        <v>155</v>
      </c>
      <c r="P11" s="131"/>
      <c r="Q11" s="136" t="s">
        <v>155</v>
      </c>
      <c r="R11" s="132"/>
      <c r="S11" s="142">
        <v>10000</v>
      </c>
      <c r="T11" s="143">
        <v>10007250000</v>
      </c>
      <c r="U11" s="131"/>
      <c r="V11" s="136" t="s">
        <v>155</v>
      </c>
      <c r="W11" s="136" t="s">
        <v>155</v>
      </c>
      <c r="X11" s="131"/>
      <c r="Y11" s="144">
        <v>10000</v>
      </c>
      <c r="Z11" s="131"/>
      <c r="AA11" s="145">
        <v>1000000</v>
      </c>
      <c r="AB11" s="131"/>
      <c r="AC11" s="146">
        <v>10007250000</v>
      </c>
      <c r="AD11" s="131"/>
      <c r="AE11" s="147">
        <v>9992750000</v>
      </c>
      <c r="AF11" s="131"/>
      <c r="AG11" s="141">
        <f>AE11*100/'0'!$AX$1</f>
        <v>0.11153019262936099</v>
      </c>
    </row>
    <row r="12" spans="1:33" ht="31.5" customHeight="1" x14ac:dyDescent="0.45">
      <c r="A12" s="45" t="s">
        <v>39</v>
      </c>
      <c r="C12" s="1" t="s">
        <v>30</v>
      </c>
      <c r="E12" s="132" t="s">
        <v>31</v>
      </c>
      <c r="F12" s="131"/>
      <c r="G12" s="132" t="s">
        <v>40</v>
      </c>
      <c r="H12" s="131"/>
      <c r="I12" s="132" t="s">
        <v>41</v>
      </c>
      <c r="J12" s="131"/>
      <c r="K12" s="132" t="s">
        <v>34</v>
      </c>
      <c r="L12" s="131"/>
      <c r="M12" s="148">
        <v>2100</v>
      </c>
      <c r="N12" s="131"/>
      <c r="O12" s="149">
        <v>2096044286</v>
      </c>
      <c r="P12" s="131"/>
      <c r="Q12" s="150">
        <v>2098477500</v>
      </c>
      <c r="R12" s="131"/>
      <c r="S12" s="151">
        <v>7200</v>
      </c>
      <c r="T12" s="152">
        <v>7205220000</v>
      </c>
      <c r="U12" s="131"/>
      <c r="V12" s="153">
        <v>9300</v>
      </c>
      <c r="W12" s="154">
        <v>9300000000</v>
      </c>
      <c r="X12" s="131"/>
      <c r="Y12" s="136" t="s">
        <v>155</v>
      </c>
      <c r="Z12" s="131"/>
      <c r="AA12" s="136" t="s">
        <v>155</v>
      </c>
      <c r="AB12" s="131"/>
      <c r="AC12" s="136" t="s">
        <v>155</v>
      </c>
      <c r="AD12" s="131"/>
      <c r="AE12" s="136" t="s">
        <v>155</v>
      </c>
      <c r="AF12" s="131"/>
      <c r="AG12" s="136" t="s">
        <v>155</v>
      </c>
    </row>
    <row r="13" spans="1:33" ht="31.5" customHeight="1" x14ac:dyDescent="0.45">
      <c r="A13" s="46" t="s">
        <v>42</v>
      </c>
      <c r="C13" s="1" t="s">
        <v>30</v>
      </c>
      <c r="E13" s="132" t="s">
        <v>43</v>
      </c>
      <c r="F13" s="131"/>
      <c r="G13" s="132" t="s">
        <v>44</v>
      </c>
      <c r="H13" s="131"/>
      <c r="I13" s="132" t="s">
        <v>45</v>
      </c>
      <c r="J13" s="131"/>
      <c r="K13" s="132" t="s">
        <v>34</v>
      </c>
      <c r="L13" s="131"/>
      <c r="M13" s="155">
        <v>1200000</v>
      </c>
      <c r="N13" s="131"/>
      <c r="O13" s="156">
        <v>1200450000000</v>
      </c>
      <c r="P13" s="131"/>
      <c r="Q13" s="157">
        <v>1199130000000</v>
      </c>
      <c r="R13" s="131"/>
      <c r="S13" s="158">
        <v>200000</v>
      </c>
      <c r="T13" s="159">
        <v>200075000000</v>
      </c>
      <c r="U13" s="131"/>
      <c r="V13" s="160">
        <v>200000</v>
      </c>
      <c r="W13" s="161">
        <v>199925000000</v>
      </c>
      <c r="X13" s="131"/>
      <c r="Y13" s="162">
        <v>1200000</v>
      </c>
      <c r="Z13" s="131"/>
      <c r="AA13" s="163">
        <v>947360</v>
      </c>
      <c r="AB13" s="131"/>
      <c r="AC13" s="164">
        <v>1200450000000</v>
      </c>
      <c r="AD13" s="131"/>
      <c r="AE13" s="165">
        <v>1136007796800</v>
      </c>
      <c r="AF13" s="131"/>
      <c r="AG13" s="141">
        <f>AE13*100/'0'!$AX$1</f>
        <v>12.679109194722173</v>
      </c>
    </row>
    <row r="14" spans="1:33" ht="31.5" customHeight="1" x14ac:dyDescent="0.45">
      <c r="A14" s="47" t="s">
        <v>46</v>
      </c>
      <c r="C14" s="1" t="s">
        <v>30</v>
      </c>
      <c r="E14" s="132" t="s">
        <v>43</v>
      </c>
      <c r="F14" s="131"/>
      <c r="G14" s="132" t="s">
        <v>47</v>
      </c>
      <c r="H14" s="131"/>
      <c r="I14" s="132" t="s">
        <v>48</v>
      </c>
      <c r="J14" s="131"/>
      <c r="K14" s="132" t="s">
        <v>38</v>
      </c>
      <c r="L14" s="131"/>
      <c r="M14" s="166">
        <v>7000</v>
      </c>
      <c r="N14" s="131"/>
      <c r="O14" s="167">
        <v>7107649312</v>
      </c>
      <c r="P14" s="131"/>
      <c r="Q14" s="168">
        <v>7344671250</v>
      </c>
      <c r="R14" s="131"/>
      <c r="S14" s="136" t="s">
        <v>155</v>
      </c>
      <c r="T14" s="136" t="s">
        <v>155</v>
      </c>
      <c r="U14" s="131"/>
      <c r="V14" s="136" t="s">
        <v>155</v>
      </c>
      <c r="W14" s="136" t="s">
        <v>155</v>
      </c>
      <c r="X14" s="132"/>
      <c r="Y14" s="169">
        <v>7000</v>
      </c>
      <c r="Z14" s="131"/>
      <c r="AA14" s="170">
        <v>1050000</v>
      </c>
      <c r="AB14" s="131"/>
      <c r="AC14" s="171">
        <v>7107649312</v>
      </c>
      <c r="AD14" s="131"/>
      <c r="AE14" s="172">
        <v>7344671250</v>
      </c>
      <c r="AF14" s="131"/>
      <c r="AG14" s="141">
        <f>AE14*100/'0'!$AX$1</f>
        <v>8.1974691582580334E-2</v>
      </c>
    </row>
    <row r="15" spans="1:33" ht="31.5" customHeight="1" x14ac:dyDescent="0.45">
      <c r="A15" s="48" t="s">
        <v>49</v>
      </c>
      <c r="C15" s="1" t="s">
        <v>30</v>
      </c>
      <c r="E15" s="132" t="s">
        <v>43</v>
      </c>
      <c r="F15" s="131"/>
      <c r="G15" s="132" t="s">
        <v>50</v>
      </c>
      <c r="H15" s="131"/>
      <c r="I15" s="132" t="s">
        <v>51</v>
      </c>
      <c r="J15" s="131"/>
      <c r="K15" s="132" t="s">
        <v>38</v>
      </c>
      <c r="L15" s="131"/>
      <c r="M15" s="173">
        <v>17000</v>
      </c>
      <c r="N15" s="131"/>
      <c r="O15" s="174">
        <v>15684722101</v>
      </c>
      <c r="P15" s="131"/>
      <c r="Q15" s="175">
        <v>17157551750</v>
      </c>
      <c r="R15" s="131"/>
      <c r="S15" s="136" t="s">
        <v>155</v>
      </c>
      <c r="T15" s="136" t="s">
        <v>155</v>
      </c>
      <c r="U15" s="131"/>
      <c r="V15" s="136" t="s">
        <v>155</v>
      </c>
      <c r="W15" s="136" t="s">
        <v>155</v>
      </c>
      <c r="X15" s="132"/>
      <c r="Y15" s="176">
        <v>17000</v>
      </c>
      <c r="Z15" s="131"/>
      <c r="AA15" s="177">
        <v>1010000</v>
      </c>
      <c r="AB15" s="131"/>
      <c r="AC15" s="178">
        <v>15684722101</v>
      </c>
      <c r="AD15" s="131"/>
      <c r="AE15" s="179">
        <v>17157551750</v>
      </c>
      <c r="AF15" s="131"/>
      <c r="AG15" s="141">
        <f>AE15*100/'0'!$AX$1</f>
        <v>0.19149734074461283</v>
      </c>
    </row>
    <row r="16" spans="1:33" ht="31.5" customHeight="1" x14ac:dyDescent="0.45">
      <c r="A16" s="49" t="s">
        <v>52</v>
      </c>
      <c r="C16" s="1" t="s">
        <v>30</v>
      </c>
      <c r="E16" s="132" t="s">
        <v>43</v>
      </c>
      <c r="F16" s="131"/>
      <c r="G16" s="132" t="s">
        <v>53</v>
      </c>
      <c r="H16" s="131"/>
      <c r="I16" s="132" t="s">
        <v>54</v>
      </c>
      <c r="J16" s="131"/>
      <c r="K16" s="132" t="s">
        <v>38</v>
      </c>
      <c r="L16" s="131"/>
      <c r="M16" s="180">
        <v>5000</v>
      </c>
      <c r="N16" s="131"/>
      <c r="O16" s="181">
        <v>5100695325</v>
      </c>
      <c r="P16" s="131"/>
      <c r="Q16" s="182">
        <v>5251190125</v>
      </c>
      <c r="R16" s="131"/>
      <c r="S16" s="136" t="s">
        <v>155</v>
      </c>
      <c r="T16" s="136" t="s">
        <v>155</v>
      </c>
      <c r="U16" s="131"/>
      <c r="V16" s="136" t="s">
        <v>155</v>
      </c>
      <c r="W16" s="136" t="s">
        <v>155</v>
      </c>
      <c r="X16" s="132"/>
      <c r="Y16" s="183">
        <v>5000</v>
      </c>
      <c r="Z16" s="131"/>
      <c r="AA16" s="184">
        <v>1051000</v>
      </c>
      <c r="AB16" s="131"/>
      <c r="AC16" s="185">
        <v>5100695325</v>
      </c>
      <c r="AD16" s="131"/>
      <c r="AE16" s="186">
        <v>5251190125</v>
      </c>
      <c r="AF16" s="131"/>
      <c r="AG16" s="141">
        <f>AE16*100/'0'!$AX$1</f>
        <v>5.8609116226729208E-2</v>
      </c>
    </row>
    <row r="17" spans="1:33" ht="31.5" customHeight="1" x14ac:dyDescent="0.45">
      <c r="A17" s="50" t="s">
        <v>55</v>
      </c>
      <c r="C17" s="1" t="s">
        <v>56</v>
      </c>
      <c r="E17" s="132" t="s">
        <v>31</v>
      </c>
      <c r="F17" s="131"/>
      <c r="G17" s="132" t="s">
        <v>57</v>
      </c>
      <c r="H17" s="131"/>
      <c r="I17" s="132" t="s">
        <v>58</v>
      </c>
      <c r="J17" s="131"/>
      <c r="K17" s="132" t="s">
        <v>38</v>
      </c>
      <c r="L17" s="131"/>
      <c r="M17" s="187">
        <v>72810</v>
      </c>
      <c r="N17" s="131"/>
      <c r="O17" s="188">
        <v>72775707615</v>
      </c>
      <c r="P17" s="131"/>
      <c r="Q17" s="189">
        <v>72757212750</v>
      </c>
      <c r="R17" s="131"/>
      <c r="S17" s="136" t="s">
        <v>155</v>
      </c>
      <c r="T17" s="136" t="s">
        <v>155</v>
      </c>
      <c r="U17" s="131"/>
      <c r="V17" s="190">
        <v>72810</v>
      </c>
      <c r="W17" s="191">
        <v>72810000000</v>
      </c>
      <c r="X17" s="131"/>
      <c r="Y17" s="136" t="s">
        <v>155</v>
      </c>
      <c r="Z17" s="131"/>
      <c r="AA17" s="136" t="s">
        <v>155</v>
      </c>
      <c r="AB17" s="131"/>
      <c r="AC17" s="136" t="s">
        <v>155</v>
      </c>
      <c r="AD17" s="131"/>
      <c r="AE17" s="136" t="s">
        <v>155</v>
      </c>
      <c r="AF17" s="131"/>
      <c r="AG17" s="192" t="s">
        <v>155</v>
      </c>
    </row>
    <row r="18" spans="1:33" ht="31.5" customHeight="1" x14ac:dyDescent="0.45">
      <c r="A18" s="51" t="s">
        <v>59</v>
      </c>
      <c r="C18" s="1" t="s">
        <v>56</v>
      </c>
      <c r="E18" s="132" t="s">
        <v>31</v>
      </c>
      <c r="F18" s="131"/>
      <c r="G18" s="132" t="s">
        <v>60</v>
      </c>
      <c r="H18" s="131"/>
      <c r="I18" s="132" t="s">
        <v>61</v>
      </c>
      <c r="J18" s="131"/>
      <c r="K18" s="132" t="s">
        <v>38</v>
      </c>
      <c r="L18" s="131"/>
      <c r="M18" s="136" t="s">
        <v>155</v>
      </c>
      <c r="N18" s="131"/>
      <c r="O18" s="136" t="s">
        <v>155</v>
      </c>
      <c r="P18" s="131"/>
      <c r="Q18" s="136" t="s">
        <v>155</v>
      </c>
      <c r="R18" s="132"/>
      <c r="S18" s="193">
        <v>5500</v>
      </c>
      <c r="T18" s="194">
        <v>5503987500</v>
      </c>
      <c r="U18" s="131"/>
      <c r="V18" s="136" t="s">
        <v>155</v>
      </c>
      <c r="W18" s="136" t="s">
        <v>155</v>
      </c>
      <c r="X18" s="131"/>
      <c r="Y18" s="195">
        <v>5500</v>
      </c>
      <c r="Z18" s="131"/>
      <c r="AA18" s="196">
        <v>1000000</v>
      </c>
      <c r="AB18" s="131"/>
      <c r="AC18" s="197">
        <v>5503987500</v>
      </c>
      <c r="AD18" s="131"/>
      <c r="AE18" s="198">
        <v>5496012500</v>
      </c>
      <c r="AF18" s="131"/>
      <c r="AG18" s="141">
        <f>AE18*100/'0'!$AX$1</f>
        <v>6.1341605946148549E-2</v>
      </c>
    </row>
    <row r="19" spans="1:33" ht="31.5" customHeight="1" x14ac:dyDescent="0.45">
      <c r="A19" s="52" t="s">
        <v>62</v>
      </c>
      <c r="C19" s="1" t="s">
        <v>56</v>
      </c>
      <c r="E19" s="132" t="s">
        <v>31</v>
      </c>
      <c r="F19" s="131"/>
      <c r="G19" s="132" t="s">
        <v>63</v>
      </c>
      <c r="H19" s="131"/>
      <c r="I19" s="132" t="s">
        <v>64</v>
      </c>
      <c r="J19" s="131"/>
      <c r="K19" s="132" t="s">
        <v>38</v>
      </c>
      <c r="L19" s="131"/>
      <c r="M19" s="199">
        <v>19000</v>
      </c>
      <c r="N19" s="131"/>
      <c r="O19" s="200">
        <v>19009840035</v>
      </c>
      <c r="P19" s="131"/>
      <c r="Q19" s="201">
        <v>18986225000</v>
      </c>
      <c r="R19" s="131"/>
      <c r="S19" s="136" t="s">
        <v>155</v>
      </c>
      <c r="T19" s="136" t="s">
        <v>155</v>
      </c>
      <c r="U19" s="131"/>
      <c r="V19" s="202">
        <v>19000</v>
      </c>
      <c r="W19" s="203">
        <v>19000000000</v>
      </c>
      <c r="X19" s="131"/>
      <c r="Y19" s="136" t="s">
        <v>155</v>
      </c>
      <c r="Z19" s="131"/>
      <c r="AA19" s="136" t="s">
        <v>155</v>
      </c>
      <c r="AB19" s="131"/>
      <c r="AC19" s="136" t="s">
        <v>155</v>
      </c>
      <c r="AD19" s="131"/>
      <c r="AE19" s="136" t="s">
        <v>155</v>
      </c>
      <c r="AF19" s="131"/>
      <c r="AG19" s="192" t="s">
        <v>155</v>
      </c>
    </row>
    <row r="20" spans="1:33" ht="31.5" customHeight="1" x14ac:dyDescent="0.45">
      <c r="A20" s="53" t="s">
        <v>65</v>
      </c>
      <c r="C20" s="1" t="s">
        <v>30</v>
      </c>
      <c r="E20" s="132" t="s">
        <v>43</v>
      </c>
      <c r="F20" s="131"/>
      <c r="G20" s="132" t="s">
        <v>66</v>
      </c>
      <c r="H20" s="131"/>
      <c r="I20" s="132" t="s">
        <v>67</v>
      </c>
      <c r="J20" s="131"/>
      <c r="K20" s="132" t="s">
        <v>68</v>
      </c>
      <c r="L20" s="131"/>
      <c r="M20" s="204">
        <v>4500</v>
      </c>
      <c r="N20" s="131"/>
      <c r="O20" s="205">
        <v>4365159838</v>
      </c>
      <c r="P20" s="131"/>
      <c r="Q20" s="206">
        <v>4586672250</v>
      </c>
      <c r="R20" s="131"/>
      <c r="S20" s="136" t="s">
        <v>155</v>
      </c>
      <c r="T20" s="136" t="s">
        <v>155</v>
      </c>
      <c r="U20" s="131"/>
      <c r="V20" s="136" t="s">
        <v>155</v>
      </c>
      <c r="W20" s="136" t="s">
        <v>155</v>
      </c>
      <c r="X20" s="132"/>
      <c r="Y20" s="207">
        <v>4500</v>
      </c>
      <c r="Z20" s="131"/>
      <c r="AA20" s="208">
        <v>1020000</v>
      </c>
      <c r="AB20" s="131"/>
      <c r="AC20" s="209">
        <v>4365159838</v>
      </c>
      <c r="AD20" s="131"/>
      <c r="AE20" s="210">
        <v>4586672250</v>
      </c>
      <c r="AF20" s="131"/>
      <c r="AG20" s="141">
        <f>AE20*100/'0'!$AX$1</f>
        <v>5.11923584168767E-2</v>
      </c>
    </row>
    <row r="21" spans="1:33" ht="19.5" thickBot="1" x14ac:dyDescent="0.5">
      <c r="A21" s="125"/>
      <c r="E21" s="131"/>
      <c r="F21" s="131"/>
      <c r="G21" s="131"/>
      <c r="H21" s="131"/>
      <c r="I21" s="131"/>
      <c r="J21" s="131"/>
      <c r="K21" s="131"/>
      <c r="L21" s="131"/>
      <c r="M21" s="211"/>
      <c r="N21" s="131"/>
      <c r="O21" s="212">
        <f>SUM(O10:$O$20)</f>
        <v>1349277233262</v>
      </c>
      <c r="P21" s="131"/>
      <c r="Q21" s="213">
        <f>SUM(Q10:$Q$20)</f>
        <v>1350673451285</v>
      </c>
      <c r="R21" s="131"/>
      <c r="S21" s="214"/>
      <c r="T21" s="215">
        <f>SUM(T10:$T$20)</f>
        <v>222791457500</v>
      </c>
      <c r="U21" s="131"/>
      <c r="V21" s="216"/>
      <c r="W21" s="217">
        <f>SUM(W10:$W$20)</f>
        <v>301035000000</v>
      </c>
      <c r="X21" s="131"/>
      <c r="Y21" s="218"/>
      <c r="Z21" s="131"/>
      <c r="AA21" s="219"/>
      <c r="AB21" s="131"/>
      <c r="AC21" s="220">
        <f>SUM(AC10:$AC$20)</f>
        <v>1270906878826</v>
      </c>
      <c r="AD21" s="131"/>
      <c r="AE21" s="221">
        <f>SUM(AE10:$AE$20)</f>
        <v>1209198095335</v>
      </c>
      <c r="AF21" s="131"/>
      <c r="AG21" s="222">
        <f>SUM(AG10:$AG$20)</f>
        <v>13.495994245805107</v>
      </c>
    </row>
    <row r="22" spans="1:33" ht="19.5" thickTop="1" x14ac:dyDescent="0.45">
      <c r="E22" s="131"/>
      <c r="F22" s="131"/>
      <c r="G22" s="131"/>
      <c r="H22" s="131"/>
      <c r="I22" s="131"/>
      <c r="J22" s="131"/>
      <c r="K22" s="131"/>
      <c r="L22" s="131"/>
      <c r="M22" s="223"/>
      <c r="N22" s="131"/>
      <c r="O22" s="224"/>
      <c r="P22" s="131"/>
      <c r="Q22" s="225"/>
      <c r="R22" s="131"/>
      <c r="S22" s="226"/>
      <c r="T22" s="227"/>
      <c r="U22" s="131"/>
      <c r="V22" s="228"/>
      <c r="W22" s="229"/>
      <c r="X22" s="131"/>
      <c r="Y22" s="230"/>
      <c r="Z22" s="131"/>
      <c r="AA22" s="231"/>
      <c r="AB22" s="131"/>
      <c r="AC22" s="232"/>
      <c r="AD22" s="131"/>
      <c r="AE22" s="233"/>
      <c r="AF22" s="131"/>
      <c r="AG22" s="234"/>
    </row>
  </sheetData>
  <sheetProtection algorithmName="SHA-512" hashValue="GkZLjWsTiyLVQfPme2js7lm7tHwlPXL+kBGXoHnD/7UUrfzLupZn9zObChBGdmWcbYvxv+sp+7BNVqHG828COQ==" saltValue="TyZS56RgNxcs9BIwpvd4PQ==" spinCount="100000" sheet="1" objects="1" scenarios="1"/>
  <mergeCells count="24">
    <mergeCell ref="AG8:AG9"/>
    <mergeCell ref="S8:T8"/>
    <mergeCell ref="V8:W8"/>
    <mergeCell ref="Y8:Y9"/>
    <mergeCell ref="AA8:AA9"/>
    <mergeCell ref="AC8:AC9"/>
    <mergeCell ref="K8:K9"/>
    <mergeCell ref="M8:M9"/>
    <mergeCell ref="O8:O9"/>
    <mergeCell ref="Q8:Q9"/>
    <mergeCell ref="AE8:AE9"/>
    <mergeCell ref="A8:A9"/>
    <mergeCell ref="C8:C9"/>
    <mergeCell ref="E8:E9"/>
    <mergeCell ref="G8:G9"/>
    <mergeCell ref="I8:I9"/>
    <mergeCell ref="A1:AG1"/>
    <mergeCell ref="A2:AG2"/>
    <mergeCell ref="A3:AG3"/>
    <mergeCell ref="A5:AG5"/>
    <mergeCell ref="C7:L7"/>
    <mergeCell ref="M7:Q7"/>
    <mergeCell ref="S7:W7"/>
    <mergeCell ref="Y7:AG7"/>
  </mergeCells>
  <pageMargins left="0.7" right="0.7" top="0.75" bottom="0.75" header="0.3" footer="0.3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S14"/>
  <sheetViews>
    <sheetView rightToLeft="1" view="pageBreakPreview" zoomScale="60" zoomScaleNormal="100" workbookViewId="0">
      <selection sqref="A1:XFD1048576"/>
    </sheetView>
  </sheetViews>
  <sheetFormatPr defaultRowHeight="15" x14ac:dyDescent="0.25"/>
  <cols>
    <col min="1" max="1" width="28.28515625" bestFit="1" customWidth="1"/>
    <col min="2" max="2" width="1.42578125" customWidth="1"/>
    <col min="3" max="3" width="17.28515625" bestFit="1" customWidth="1"/>
    <col min="4" max="4" width="1.42578125" customWidth="1"/>
    <col min="5" max="5" width="10.140625" bestFit="1" customWidth="1"/>
    <col min="6" max="6" width="1.42578125" customWidth="1"/>
    <col min="7" max="7" width="14.85546875" bestFit="1" customWidth="1"/>
    <col min="8" max="8" width="1.42578125" customWidth="1"/>
    <col min="9" max="9" width="17.28515625" bestFit="1" customWidth="1"/>
    <col min="10" max="10" width="1.42578125" customWidth="1"/>
    <col min="11" max="11" width="20.140625" bestFit="1" customWidth="1"/>
    <col min="12" max="12" width="1.42578125" customWidth="1"/>
    <col min="13" max="13" width="21.5703125" bestFit="1" customWidth="1"/>
    <col min="14" max="14" width="1.42578125" customWidth="1"/>
    <col min="15" max="15" width="21.28515625" bestFit="1" customWidth="1"/>
    <col min="16" max="16" width="1.42578125" customWidth="1"/>
    <col min="17" max="17" width="21.5703125" bestFit="1" customWidth="1"/>
    <col min="18" max="18" width="1.42578125" customWidth="1"/>
    <col min="19" max="19" width="16.85546875" bestFit="1" customWidth="1"/>
  </cols>
  <sheetData>
    <row r="1" spans="1:19" ht="20.100000000000001" customHeight="1" x14ac:dyDescent="0.25">
      <c r="A1" s="322" t="str">
        <f>'2'!A1:AG1</f>
        <v>صندوق سرمایه گذاری اختصاصی ‫بازارگردان صنعت مس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</row>
    <row r="2" spans="1:19" ht="20.100000000000001" customHeight="1" x14ac:dyDescent="0.25">
      <c r="A2" s="323" t="s">
        <v>0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</row>
    <row r="3" spans="1:19" ht="20.100000000000001" customHeight="1" x14ac:dyDescent="0.25">
      <c r="A3" s="324" t="s">
        <v>1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</row>
    <row r="5" spans="1:19" ht="21" x14ac:dyDescent="0.25">
      <c r="A5" s="325" t="s">
        <v>69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</row>
    <row r="7" spans="1:19" ht="21" x14ac:dyDescent="0.25">
      <c r="C7" s="326" t="s">
        <v>70</v>
      </c>
      <c r="D7" s="278"/>
      <c r="E7" s="278"/>
      <c r="F7" s="278"/>
      <c r="G7" s="278"/>
      <c r="H7" s="278"/>
      <c r="I7" s="278"/>
      <c r="K7" s="54" t="s">
        <v>4</v>
      </c>
      <c r="M7" s="327" t="s">
        <v>5</v>
      </c>
      <c r="N7" s="278"/>
      <c r="O7" s="278"/>
      <c r="Q7" s="328" t="s">
        <v>6</v>
      </c>
      <c r="R7" s="278"/>
      <c r="S7" s="278"/>
    </row>
    <row r="8" spans="1:19" ht="42" x14ac:dyDescent="0.25">
      <c r="A8" s="55" t="s">
        <v>71</v>
      </c>
      <c r="C8" s="56" t="s">
        <v>72</v>
      </c>
      <c r="E8" s="57" t="s">
        <v>73</v>
      </c>
      <c r="G8" s="58" t="s">
        <v>74</v>
      </c>
      <c r="I8" s="59" t="s">
        <v>75</v>
      </c>
      <c r="K8" s="60" t="s">
        <v>76</v>
      </c>
      <c r="M8" s="61" t="s">
        <v>77</v>
      </c>
      <c r="O8" s="62" t="s">
        <v>78</v>
      </c>
      <c r="Q8" s="63" t="s">
        <v>76</v>
      </c>
      <c r="S8" s="64" t="s">
        <v>14</v>
      </c>
    </row>
    <row r="9" spans="1:19" ht="18.75" x14ac:dyDescent="0.25">
      <c r="A9" s="65" t="s">
        <v>79</v>
      </c>
      <c r="C9" s="1" t="s">
        <v>80</v>
      </c>
      <c r="E9" s="66" t="s">
        <v>81</v>
      </c>
      <c r="G9" s="1" t="s">
        <v>82</v>
      </c>
      <c r="I9" s="1">
        <v>10</v>
      </c>
      <c r="K9" s="67">
        <v>94005879758</v>
      </c>
      <c r="M9" s="68">
        <v>555051144407</v>
      </c>
      <c r="O9" s="69">
        <v>624249199219</v>
      </c>
      <c r="Q9" s="70">
        <v>24807824946</v>
      </c>
      <c r="S9" s="127">
        <f>Q9*100/'0'!$AX$1</f>
        <v>0.2768828895892369</v>
      </c>
    </row>
    <row r="10" spans="1:19" ht="18.75" x14ac:dyDescent="0.25">
      <c r="A10" s="71" t="s">
        <v>83</v>
      </c>
      <c r="C10" s="1" t="s">
        <v>84</v>
      </c>
      <c r="E10" s="72" t="s">
        <v>81</v>
      </c>
      <c r="G10" s="1" t="s">
        <v>85</v>
      </c>
      <c r="I10" s="1">
        <v>10</v>
      </c>
      <c r="K10" s="73">
        <v>152250</v>
      </c>
      <c r="M10" s="109" t="s">
        <v>155</v>
      </c>
      <c r="O10" s="109" t="s">
        <v>155</v>
      </c>
      <c r="P10" s="1"/>
      <c r="Q10" s="74">
        <v>152250</v>
      </c>
      <c r="S10" s="130">
        <f>Q10*100/'0'!$AX$1</f>
        <v>1.6992791601731466E-6</v>
      </c>
    </row>
    <row r="11" spans="1:19" ht="18.75" x14ac:dyDescent="0.25">
      <c r="A11" s="75" t="s">
        <v>86</v>
      </c>
      <c r="C11" s="1" t="s">
        <v>87</v>
      </c>
      <c r="E11" s="76" t="s">
        <v>88</v>
      </c>
      <c r="G11" s="1" t="s">
        <v>89</v>
      </c>
      <c r="I11" s="1" t="s">
        <v>155</v>
      </c>
      <c r="K11" s="77">
        <v>30000000</v>
      </c>
      <c r="M11" s="109" t="s">
        <v>155</v>
      </c>
      <c r="O11" s="109" t="s">
        <v>155</v>
      </c>
      <c r="P11" s="1"/>
      <c r="Q11" s="78">
        <v>30000000</v>
      </c>
      <c r="S11" s="129">
        <f>Q11*100/'0'!$AX$1</f>
        <v>3.3483333205382203E-4</v>
      </c>
    </row>
    <row r="12" spans="1:19" ht="18.75" x14ac:dyDescent="0.25">
      <c r="A12" s="79" t="s">
        <v>86</v>
      </c>
      <c r="C12" s="1" t="s">
        <v>90</v>
      </c>
      <c r="E12" s="80" t="s">
        <v>81</v>
      </c>
      <c r="G12" s="1" t="s">
        <v>91</v>
      </c>
      <c r="I12" s="1">
        <v>10</v>
      </c>
      <c r="K12" s="81">
        <v>206133666</v>
      </c>
      <c r="M12" s="82">
        <v>112790030917</v>
      </c>
      <c r="O12" s="83">
        <v>15300250000</v>
      </c>
      <c r="Q12" s="84">
        <v>97695914583</v>
      </c>
      <c r="S12" s="127">
        <f>Q12*100/'0'!$AX$1</f>
        <v>1.0903949535957158</v>
      </c>
    </row>
    <row r="13" spans="1:19" ht="18.75" x14ac:dyDescent="0.25">
      <c r="A13" s="126"/>
      <c r="K13" s="85">
        <f>SUM(K9:$K$12)</f>
        <v>94242165674</v>
      </c>
      <c r="M13" s="86">
        <f>SUM(M9:$M$12)</f>
        <v>667841175324</v>
      </c>
      <c r="O13" s="87">
        <f>SUM(O9:$O$12)</f>
        <v>639549449219</v>
      </c>
      <c r="Q13" s="88">
        <f>SUM(Q9:$Q$12)</f>
        <v>122533891779</v>
      </c>
      <c r="S13" s="128">
        <f>SUM(S9:$S$12)</f>
        <v>1.3676143757961667</v>
      </c>
    </row>
    <row r="14" spans="1:19" ht="18.75" x14ac:dyDescent="0.25">
      <c r="K14" s="89"/>
      <c r="M14" s="90"/>
      <c r="O14" s="91"/>
      <c r="Q14" s="92"/>
      <c r="S14" s="93"/>
    </row>
  </sheetData>
  <sheetProtection algorithmName="SHA-512" hashValue="mweZmEYOC7o2IyAm6OD8rOvMltxcJ/lkpQIfNRm5yy55w8Ovb1DAZRKSaIXGPgX8aK/pfgL65uKAllcC/9mNSA==" saltValue="Dq/Tog+mH7N5bmRrlP9V7A==" spinCount="100000" sheet="1" objects="1" scenario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12"/>
  <sheetViews>
    <sheetView rightToLeft="1" view="pageBreakPreview" zoomScale="60" zoomScaleNormal="100" workbookViewId="0">
      <selection sqref="A1:XFD1048576"/>
    </sheetView>
  </sheetViews>
  <sheetFormatPr defaultRowHeight="15" x14ac:dyDescent="0.25"/>
  <cols>
    <col min="1" max="1" width="53.7109375" customWidth="1"/>
    <col min="2" max="2" width="1.42578125" customWidth="1"/>
    <col min="3" max="3" width="8.7109375" bestFit="1" customWidth="1"/>
    <col min="4" max="4" width="1.42578125" customWidth="1"/>
    <col min="5" max="5" width="23.28515625" bestFit="1" customWidth="1"/>
    <col min="6" max="6" width="1.42578125" customWidth="1"/>
    <col min="7" max="7" width="16.140625" bestFit="1" customWidth="1"/>
    <col min="8" max="8" width="1.42578125" customWidth="1"/>
    <col min="9" max="9" width="16.5703125" bestFit="1" customWidth="1"/>
  </cols>
  <sheetData>
    <row r="1" spans="1:9" ht="20.100000000000001" customHeight="1" x14ac:dyDescent="0.25">
      <c r="A1" s="329" t="str">
        <f>'3'!A1:S1</f>
        <v>صندوق سرمایه گذاری اختصاصی ‫بازارگردان صنعت مس</v>
      </c>
      <c r="B1" s="269"/>
      <c r="C1" s="269"/>
      <c r="D1" s="269"/>
      <c r="E1" s="269"/>
      <c r="F1" s="269"/>
      <c r="G1" s="269"/>
      <c r="H1" s="269"/>
      <c r="I1" s="269"/>
    </row>
    <row r="2" spans="1:9" ht="20.100000000000001" customHeight="1" x14ac:dyDescent="0.25">
      <c r="A2" s="330" t="s">
        <v>92</v>
      </c>
      <c r="B2" s="269"/>
      <c r="C2" s="269"/>
      <c r="D2" s="269"/>
      <c r="E2" s="269"/>
      <c r="F2" s="269"/>
      <c r="G2" s="269"/>
      <c r="H2" s="269"/>
      <c r="I2" s="269"/>
    </row>
    <row r="3" spans="1:9" ht="20.100000000000001" customHeight="1" x14ac:dyDescent="0.25">
      <c r="A3" s="331" t="s">
        <v>1</v>
      </c>
      <c r="B3" s="269"/>
      <c r="C3" s="269"/>
      <c r="D3" s="269"/>
      <c r="E3" s="269"/>
      <c r="F3" s="269"/>
      <c r="G3" s="269"/>
      <c r="H3" s="269"/>
      <c r="I3" s="269"/>
    </row>
    <row r="5" spans="1:9" ht="21" x14ac:dyDescent="0.25">
      <c r="A5" s="332" t="s">
        <v>93</v>
      </c>
      <c r="B5" s="269"/>
      <c r="C5" s="269"/>
      <c r="D5" s="269"/>
      <c r="E5" s="269"/>
      <c r="F5" s="269"/>
      <c r="G5" s="269"/>
      <c r="H5" s="269"/>
      <c r="I5" s="269"/>
    </row>
    <row r="7" spans="1:9" ht="42" x14ac:dyDescent="0.25">
      <c r="A7" s="94" t="s">
        <v>94</v>
      </c>
      <c r="C7" s="95" t="s">
        <v>95</v>
      </c>
      <c r="E7" s="96" t="s">
        <v>76</v>
      </c>
      <c r="G7" s="97" t="s">
        <v>96</v>
      </c>
      <c r="I7" s="98" t="s">
        <v>97</v>
      </c>
    </row>
    <row r="8" spans="1:9" ht="21" x14ac:dyDescent="0.25">
      <c r="A8" s="99" t="s">
        <v>98</v>
      </c>
      <c r="C8" s="1" t="s">
        <v>99</v>
      </c>
      <c r="E8" s="100">
        <v>3517189492974</v>
      </c>
      <c r="G8" s="235">
        <f>E8*100/$E$11</f>
        <v>100.42968734023871</v>
      </c>
      <c r="H8" s="236"/>
      <c r="I8" s="237">
        <f>E8*100/'0'!$AX$1</f>
        <v>39.255742579905906</v>
      </c>
    </row>
    <row r="9" spans="1:9" ht="21" x14ac:dyDescent="0.25">
      <c r="A9" s="101" t="s">
        <v>100</v>
      </c>
      <c r="C9" s="1" t="s">
        <v>101</v>
      </c>
      <c r="E9" s="102">
        <v>-18471616043</v>
      </c>
      <c r="G9" s="235">
        <f t="shared" ref="G9:G10" si="0">E9*100/$E$11</f>
        <v>-0.52743778166436739</v>
      </c>
      <c r="H9" s="236"/>
      <c r="I9" s="237">
        <f>E9*100/'0'!$AX$1</f>
        <v>-0.20616375826988417</v>
      </c>
    </row>
    <row r="10" spans="1:9" ht="21" x14ac:dyDescent="0.25">
      <c r="A10" s="103" t="s">
        <v>102</v>
      </c>
      <c r="C10" s="1" t="s">
        <v>103</v>
      </c>
      <c r="E10" s="104">
        <v>3423358517</v>
      </c>
      <c r="G10" s="235">
        <f t="shared" si="0"/>
        <v>9.775044142564622E-2</v>
      </c>
      <c r="H10" s="236"/>
      <c r="I10" s="239">
        <f>E10*100/'0'!$AX$1</f>
        <v>3.8208484635398027E-2</v>
      </c>
    </row>
    <row r="11" spans="1:9" ht="21" x14ac:dyDescent="0.25">
      <c r="A11" s="240"/>
      <c r="E11" s="105">
        <f>SUM(E8:$E$10)</f>
        <v>3502141235448</v>
      </c>
      <c r="G11" s="258">
        <f>SUM(G8:$G$10)</f>
        <v>100</v>
      </c>
      <c r="H11" s="236"/>
      <c r="I11" s="238">
        <f>SUM(I8:$I$10)</f>
        <v>39.087787306271423</v>
      </c>
    </row>
    <row r="12" spans="1:9" ht="18.75" x14ac:dyDescent="0.25">
      <c r="E12" s="106"/>
      <c r="G12" s="107"/>
      <c r="I12" s="108"/>
    </row>
  </sheetData>
  <sheetProtection algorithmName="SHA-512" hashValue="gSm7ewMMyYOw6qhNJtgf+5NyPr4X4GE7vlR8CLXfIZL04emYZ0bCPUWBIObysnU/6JL0ua/Xmrh9mz2z4B8/HQ==" saltValue="JQZDW5bYQ5lSWd2CivGgDQ==" spinCount="100000" sheet="1" objects="1" scenario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11"/>
  <sheetViews>
    <sheetView rightToLeft="1" view="pageBreakPreview" zoomScale="60" zoomScaleNormal="100" workbookViewId="0">
      <selection activeCell="P36" sqref="P36"/>
    </sheetView>
  </sheetViews>
  <sheetFormatPr defaultRowHeight="15" x14ac:dyDescent="0.25"/>
  <cols>
    <col min="1" max="1" width="17" style="110" customWidth="1"/>
    <col min="2" max="2" width="1.42578125" style="110" customWidth="1"/>
    <col min="3" max="3" width="11.42578125" style="110" customWidth="1"/>
    <col min="4" max="4" width="1.42578125" style="110" customWidth="1"/>
    <col min="5" max="5" width="18" style="110" bestFit="1" customWidth="1"/>
    <col min="6" max="6" width="1.42578125" style="110" customWidth="1"/>
    <col min="7" max="7" width="11.42578125" style="110" customWidth="1"/>
    <col min="8" max="8" width="1.42578125" style="110" customWidth="1"/>
    <col min="9" max="9" width="18.42578125" style="110" customWidth="1"/>
    <col min="10" max="10" width="1.42578125" style="110" customWidth="1"/>
    <col min="11" max="11" width="14.140625" style="110" customWidth="1"/>
    <col min="12" max="12" width="1.42578125" style="110" customWidth="1"/>
    <col min="13" max="13" width="18.42578125" style="110" customWidth="1"/>
    <col min="14" max="14" width="1.42578125" style="110" customWidth="1"/>
    <col min="15" max="15" width="27" style="110" bestFit="1" customWidth="1"/>
    <col min="16" max="16" width="1.42578125" style="110" customWidth="1"/>
    <col min="17" max="17" width="14.140625" style="110" customWidth="1"/>
    <col min="18" max="18" width="1.42578125" style="110" customWidth="1"/>
    <col min="19" max="19" width="29.42578125" style="110" bestFit="1" customWidth="1"/>
    <col min="20" max="16384" width="9.140625" style="110"/>
  </cols>
  <sheetData>
    <row r="1" spans="1:19" ht="20.100000000000001" customHeight="1" x14ac:dyDescent="0.25">
      <c r="A1" s="272" t="str">
        <f>'4'!A1:I1</f>
        <v>صندوق سرمایه گذاری اختصاصی ‫بازارگردان صنعت مس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</row>
    <row r="2" spans="1:19" ht="20.100000000000001" customHeight="1" x14ac:dyDescent="0.25">
      <c r="A2" s="272" t="s">
        <v>92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</row>
    <row r="3" spans="1:19" ht="20.100000000000001" customHeight="1" x14ac:dyDescent="0.25">
      <c r="A3" s="272" t="s">
        <v>1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</row>
    <row r="5" spans="1:19" ht="21" x14ac:dyDescent="0.25">
      <c r="A5" s="275" t="s">
        <v>104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</row>
    <row r="7" spans="1:19" ht="21" x14ac:dyDescent="0.25">
      <c r="C7" s="333" t="s">
        <v>105</v>
      </c>
      <c r="D7" s="278"/>
      <c r="E7" s="278"/>
      <c r="F7" s="278"/>
      <c r="G7" s="278"/>
      <c r="I7" s="333" t="s">
        <v>106</v>
      </c>
      <c r="J7" s="278"/>
      <c r="K7" s="278"/>
      <c r="L7" s="278"/>
      <c r="M7" s="278"/>
      <c r="O7" s="333" t="s">
        <v>6</v>
      </c>
      <c r="P7" s="278"/>
      <c r="Q7" s="278"/>
      <c r="R7" s="278"/>
      <c r="S7" s="278"/>
    </row>
    <row r="8" spans="1:19" ht="63" x14ac:dyDescent="0.25">
      <c r="A8" s="241" t="s">
        <v>19</v>
      </c>
      <c r="C8" s="242" t="s">
        <v>107</v>
      </c>
      <c r="E8" s="242" t="s">
        <v>108</v>
      </c>
      <c r="G8" s="242" t="s">
        <v>109</v>
      </c>
      <c r="I8" s="242" t="s">
        <v>110</v>
      </c>
      <c r="K8" s="242" t="s">
        <v>111</v>
      </c>
      <c r="M8" s="242" t="s">
        <v>112</v>
      </c>
      <c r="O8" s="242" t="s">
        <v>110</v>
      </c>
      <c r="Q8" s="242" t="s">
        <v>111</v>
      </c>
      <c r="S8" s="242" t="s">
        <v>112</v>
      </c>
    </row>
    <row r="9" spans="1:19" ht="18.75" x14ac:dyDescent="0.25">
      <c r="A9" s="243" t="s">
        <v>17</v>
      </c>
      <c r="C9" s="111" t="s">
        <v>156</v>
      </c>
      <c r="E9" s="244">
        <v>1987935964</v>
      </c>
      <c r="G9" s="244">
        <v>700</v>
      </c>
      <c r="I9" s="111" t="s">
        <v>155</v>
      </c>
      <c r="K9" s="111" t="s">
        <v>155</v>
      </c>
      <c r="M9" s="111" t="s">
        <v>155</v>
      </c>
      <c r="N9" s="111"/>
      <c r="O9" s="244">
        <v>1391545560774</v>
      </c>
      <c r="Q9" s="111" t="s">
        <v>155</v>
      </c>
      <c r="S9" s="244">
        <v>1391545560774</v>
      </c>
    </row>
    <row r="10" spans="1:19" ht="19.5" thickBot="1" x14ac:dyDescent="0.3">
      <c r="A10" s="247"/>
      <c r="I10" s="248" t="s">
        <v>155</v>
      </c>
      <c r="K10" s="248" t="s">
        <v>155</v>
      </c>
      <c r="M10" s="248" t="s">
        <v>155</v>
      </c>
      <c r="O10" s="245">
        <f>SUM(O9:$O$9)</f>
        <v>1391545560774</v>
      </c>
      <c r="Q10" s="248" t="s">
        <v>155</v>
      </c>
      <c r="S10" s="245">
        <f>SUM(S9:$S$9)</f>
        <v>1391545560774</v>
      </c>
    </row>
    <row r="11" spans="1:19" ht="19.5" thickTop="1" x14ac:dyDescent="0.25">
      <c r="I11" s="246"/>
      <c r="K11" s="246"/>
      <c r="M11" s="246"/>
      <c r="O11" s="246"/>
      <c r="Q11" s="246"/>
      <c r="S11" s="246"/>
    </row>
  </sheetData>
  <sheetProtection algorithmName="SHA-512" hashValue="WXAecjDr4Gp4SPu8ZkDxzZy1Mpy2iKpH3X21c+4LEsjRyDjAYUxgHtaiEos+vvBlqZtR3ShUZsh8GVmtEELd9A==" saltValue="+4tpMQ9sC8b029XdqQ6lwg==" spinCount="100000" sheet="1" objects="1" scenarios="1"/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6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S30"/>
  <sheetViews>
    <sheetView rightToLeft="1" view="pageBreakPreview" zoomScale="60" zoomScaleNormal="100" workbookViewId="0">
      <selection activeCell="A22" sqref="A22:XFD22"/>
    </sheetView>
  </sheetViews>
  <sheetFormatPr defaultRowHeight="15" x14ac:dyDescent="0.25"/>
  <cols>
    <col min="1" max="1" width="36.28515625" style="249" bestFit="1" customWidth="1"/>
    <col min="2" max="2" width="1.42578125" style="249" customWidth="1"/>
    <col min="3" max="3" width="14.42578125" style="249" bestFit="1" customWidth="1"/>
    <col min="4" max="4" width="1.42578125" style="249" customWidth="1"/>
    <col min="5" max="5" width="12" style="249" bestFit="1" customWidth="1"/>
    <col min="6" max="6" width="1.42578125" style="249" customWidth="1"/>
    <col min="7" max="7" width="17.28515625" style="249" bestFit="1" customWidth="1"/>
    <col min="8" max="8" width="1.42578125" style="249" customWidth="1"/>
    <col min="9" max="9" width="19.85546875" style="249" bestFit="1" customWidth="1"/>
    <col min="10" max="10" width="1.42578125" style="249" customWidth="1"/>
    <col min="11" max="11" width="9.42578125" style="249" bestFit="1" customWidth="1"/>
    <col min="12" max="12" width="1.42578125" style="249" customWidth="1"/>
    <col min="13" max="13" width="19.85546875" style="249" bestFit="1" customWidth="1"/>
    <col min="14" max="14" width="1.42578125" style="249" customWidth="1"/>
    <col min="15" max="15" width="19.85546875" style="249" bestFit="1" customWidth="1"/>
    <col min="16" max="16" width="1.42578125" style="249" customWidth="1"/>
    <col min="17" max="17" width="9.42578125" style="249" bestFit="1" customWidth="1"/>
    <col min="18" max="18" width="1.42578125" style="249" customWidth="1"/>
    <col min="19" max="19" width="19.85546875" style="249" bestFit="1" customWidth="1"/>
    <col min="20" max="16384" width="9.140625" style="249"/>
  </cols>
  <sheetData>
    <row r="1" spans="1:19" ht="20.100000000000001" customHeight="1" x14ac:dyDescent="0.25">
      <c r="A1" s="334" t="str">
        <f>'5'!A1:S1</f>
        <v>صندوق سرمایه گذاری اختصاصی ‫بازارگردان صنعت مس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</row>
    <row r="2" spans="1:19" ht="20.100000000000001" customHeight="1" x14ac:dyDescent="0.25">
      <c r="A2" s="334" t="s">
        <v>92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</row>
    <row r="3" spans="1:19" ht="20.100000000000001" customHeight="1" x14ac:dyDescent="0.25">
      <c r="A3" s="334" t="s">
        <v>1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</row>
    <row r="5" spans="1:19" ht="21" x14ac:dyDescent="0.25">
      <c r="A5" s="336" t="s">
        <v>113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</row>
    <row r="7" spans="1:19" ht="21" x14ac:dyDescent="0.25">
      <c r="I7" s="337" t="s">
        <v>106</v>
      </c>
      <c r="J7" s="338"/>
      <c r="K7" s="338"/>
      <c r="L7" s="338"/>
      <c r="M7" s="338"/>
      <c r="O7" s="337" t="s">
        <v>6</v>
      </c>
      <c r="P7" s="338"/>
      <c r="Q7" s="338"/>
      <c r="R7" s="338"/>
      <c r="S7" s="338"/>
    </row>
    <row r="8" spans="1:19" ht="42" x14ac:dyDescent="0.25">
      <c r="A8" s="256" t="s">
        <v>94</v>
      </c>
      <c r="C8" s="255" t="s">
        <v>114</v>
      </c>
      <c r="E8" s="255" t="s">
        <v>26</v>
      </c>
      <c r="G8" s="255" t="s">
        <v>75</v>
      </c>
      <c r="I8" s="255" t="s">
        <v>115</v>
      </c>
      <c r="K8" s="255" t="s">
        <v>111</v>
      </c>
      <c r="M8" s="255" t="s">
        <v>116</v>
      </c>
      <c r="O8" s="255" t="s">
        <v>115</v>
      </c>
      <c r="Q8" s="255" t="s">
        <v>111</v>
      </c>
      <c r="S8" s="255" t="s">
        <v>116</v>
      </c>
    </row>
    <row r="9" spans="1:19" ht="18.75" x14ac:dyDescent="0.25">
      <c r="A9" s="254" t="s">
        <v>29</v>
      </c>
      <c r="C9" s="253" t="s">
        <v>117</v>
      </c>
      <c r="E9" s="253" t="s">
        <v>33</v>
      </c>
      <c r="G9" s="253" t="s">
        <v>34</v>
      </c>
      <c r="I9" s="252">
        <v>285232889</v>
      </c>
      <c r="K9" s="253" t="s">
        <v>119</v>
      </c>
      <c r="M9" s="252">
        <v>285232889</v>
      </c>
      <c r="O9" s="252">
        <v>3968079647</v>
      </c>
      <c r="Q9" s="253" t="s">
        <v>119</v>
      </c>
      <c r="S9" s="252">
        <v>3968079647</v>
      </c>
    </row>
    <row r="10" spans="1:19" ht="18.75" x14ac:dyDescent="0.25">
      <c r="A10" s="254" t="s">
        <v>35</v>
      </c>
      <c r="C10" s="253" t="s">
        <v>118</v>
      </c>
      <c r="E10" s="253" t="s">
        <v>37</v>
      </c>
      <c r="G10" s="253" t="s">
        <v>38</v>
      </c>
      <c r="I10" s="252">
        <v>93935509</v>
      </c>
      <c r="K10" s="253" t="s">
        <v>119</v>
      </c>
      <c r="M10" s="252">
        <v>93935509</v>
      </c>
      <c r="O10" s="252">
        <v>93935509</v>
      </c>
      <c r="Q10" s="253" t="s">
        <v>119</v>
      </c>
      <c r="S10" s="252">
        <v>93935509</v>
      </c>
    </row>
    <row r="11" spans="1:19" ht="18.75" x14ac:dyDescent="0.25">
      <c r="A11" s="254" t="s">
        <v>39</v>
      </c>
      <c r="C11" s="253" t="s">
        <v>119</v>
      </c>
      <c r="E11" s="253" t="s">
        <v>41</v>
      </c>
      <c r="G11" s="253" t="s">
        <v>34</v>
      </c>
      <c r="I11" s="252">
        <v>51686624</v>
      </c>
      <c r="K11" s="253" t="s">
        <v>119</v>
      </c>
      <c r="M11" s="252">
        <v>51686624</v>
      </c>
      <c r="O11" s="252">
        <v>360713449</v>
      </c>
      <c r="Q11" s="253" t="s">
        <v>119</v>
      </c>
      <c r="S11" s="252">
        <v>360713449</v>
      </c>
    </row>
    <row r="12" spans="1:19" ht="18.75" x14ac:dyDescent="0.25">
      <c r="A12" s="254" t="s">
        <v>120</v>
      </c>
      <c r="C12" s="253" t="s">
        <v>121</v>
      </c>
      <c r="E12" s="253" t="s">
        <v>119</v>
      </c>
      <c r="G12" s="253">
        <v>10</v>
      </c>
      <c r="I12" s="252">
        <v>45309</v>
      </c>
      <c r="K12" s="253" t="s">
        <v>119</v>
      </c>
      <c r="M12" s="252">
        <v>45309</v>
      </c>
      <c r="O12" s="252">
        <v>3294667942</v>
      </c>
      <c r="Q12" s="253" t="s">
        <v>119</v>
      </c>
      <c r="S12" s="252">
        <v>3294667942</v>
      </c>
    </row>
    <row r="13" spans="1:19" ht="18.75" x14ac:dyDescent="0.25">
      <c r="A13" s="254" t="s">
        <v>122</v>
      </c>
      <c r="C13" s="253" t="s">
        <v>121</v>
      </c>
      <c r="E13" s="253" t="s">
        <v>119</v>
      </c>
      <c r="G13" s="253">
        <v>10</v>
      </c>
      <c r="I13" s="252">
        <v>13865</v>
      </c>
      <c r="K13" s="253" t="s">
        <v>119</v>
      </c>
      <c r="M13" s="252">
        <v>13865</v>
      </c>
      <c r="O13" s="252">
        <v>112073039</v>
      </c>
      <c r="Q13" s="253" t="s">
        <v>119</v>
      </c>
      <c r="S13" s="252">
        <v>112073039</v>
      </c>
    </row>
    <row r="14" spans="1:19" ht="18.75" x14ac:dyDescent="0.25">
      <c r="A14" s="254" t="s">
        <v>42</v>
      </c>
      <c r="C14" s="253" t="s">
        <v>123</v>
      </c>
      <c r="E14" s="253" t="s">
        <v>45</v>
      </c>
      <c r="G14" s="253" t="s">
        <v>34</v>
      </c>
      <c r="I14" s="252">
        <v>12545926842</v>
      </c>
      <c r="K14" s="253" t="s">
        <v>119</v>
      </c>
      <c r="M14" s="252">
        <v>12545926842</v>
      </c>
      <c r="O14" s="252">
        <v>14567259372</v>
      </c>
      <c r="Q14" s="253" t="s">
        <v>119</v>
      </c>
      <c r="S14" s="252">
        <v>14567259372</v>
      </c>
    </row>
    <row r="15" spans="1:19" ht="18.75" x14ac:dyDescent="0.25">
      <c r="A15" s="254" t="s">
        <v>46</v>
      </c>
      <c r="C15" s="253" t="s">
        <v>124</v>
      </c>
      <c r="E15" s="253" t="s">
        <v>48</v>
      </c>
      <c r="G15" s="253" t="s">
        <v>38</v>
      </c>
      <c r="I15" s="252">
        <v>93004581</v>
      </c>
      <c r="K15" s="253" t="s">
        <v>119</v>
      </c>
      <c r="M15" s="252">
        <v>93004581</v>
      </c>
      <c r="O15" s="252">
        <v>365817020</v>
      </c>
      <c r="Q15" s="253" t="s">
        <v>119</v>
      </c>
      <c r="S15" s="252">
        <v>365817020</v>
      </c>
    </row>
    <row r="16" spans="1:19" ht="18.75" x14ac:dyDescent="0.25">
      <c r="A16" s="254" t="s">
        <v>49</v>
      </c>
      <c r="C16" s="253" t="s">
        <v>125</v>
      </c>
      <c r="E16" s="253" t="s">
        <v>51</v>
      </c>
      <c r="G16" s="253" t="s">
        <v>38</v>
      </c>
      <c r="I16" s="252">
        <v>256502628</v>
      </c>
      <c r="K16" s="253" t="s">
        <v>119</v>
      </c>
      <c r="M16" s="252">
        <v>256502628</v>
      </c>
      <c r="O16" s="252">
        <v>2996231171</v>
      </c>
      <c r="Q16" s="253" t="s">
        <v>119</v>
      </c>
      <c r="S16" s="252">
        <v>2996231171</v>
      </c>
    </row>
    <row r="17" spans="1:19" ht="18.75" x14ac:dyDescent="0.25">
      <c r="A17" s="254" t="s">
        <v>52</v>
      </c>
      <c r="C17" s="253" t="s">
        <v>126</v>
      </c>
      <c r="E17" s="253" t="s">
        <v>54</v>
      </c>
      <c r="G17" s="253" t="s">
        <v>38</v>
      </c>
      <c r="I17" s="252">
        <v>66768538</v>
      </c>
      <c r="K17" s="253" t="s">
        <v>119</v>
      </c>
      <c r="M17" s="252">
        <v>66768538</v>
      </c>
      <c r="O17" s="252">
        <v>455195561</v>
      </c>
      <c r="Q17" s="253" t="s">
        <v>119</v>
      </c>
      <c r="S17" s="252">
        <v>455195561</v>
      </c>
    </row>
    <row r="18" spans="1:19" ht="18.75" x14ac:dyDescent="0.25">
      <c r="A18" s="254" t="s">
        <v>55</v>
      </c>
      <c r="C18" s="253" t="s">
        <v>119</v>
      </c>
      <c r="E18" s="253" t="s">
        <v>58</v>
      </c>
      <c r="G18" s="253" t="s">
        <v>38</v>
      </c>
      <c r="I18" s="252">
        <v>1036893295</v>
      </c>
      <c r="K18" s="253" t="s">
        <v>119</v>
      </c>
      <c r="M18" s="252">
        <v>1036893295</v>
      </c>
      <c r="O18" s="252">
        <v>4853375232</v>
      </c>
      <c r="Q18" s="253" t="s">
        <v>119</v>
      </c>
      <c r="S18" s="252">
        <v>4853375232</v>
      </c>
    </row>
    <row r="19" spans="1:19" ht="18.75" x14ac:dyDescent="0.25">
      <c r="A19" s="254" t="s">
        <v>59</v>
      </c>
      <c r="C19" s="253" t="s">
        <v>6</v>
      </c>
      <c r="E19" s="253" t="s">
        <v>61</v>
      </c>
      <c r="G19" s="253" t="s">
        <v>38</v>
      </c>
      <c r="I19" s="252">
        <v>53378938</v>
      </c>
      <c r="K19" s="253" t="s">
        <v>119</v>
      </c>
      <c r="M19" s="252">
        <v>53378938</v>
      </c>
      <c r="O19" s="252">
        <v>53378938</v>
      </c>
      <c r="Q19" s="253" t="s">
        <v>119</v>
      </c>
      <c r="S19" s="252">
        <v>53378938</v>
      </c>
    </row>
    <row r="20" spans="1:19" ht="18.75" x14ac:dyDescent="0.25">
      <c r="A20" s="254" t="s">
        <v>62</v>
      </c>
      <c r="C20" s="253" t="s">
        <v>119</v>
      </c>
      <c r="E20" s="253" t="s">
        <v>64</v>
      </c>
      <c r="G20" s="253" t="s">
        <v>38</v>
      </c>
      <c r="I20" s="252">
        <v>261044910</v>
      </c>
      <c r="K20" s="253" t="s">
        <v>119</v>
      </c>
      <c r="M20" s="252">
        <v>261044910</v>
      </c>
      <c r="O20" s="252">
        <v>3402094191</v>
      </c>
      <c r="Q20" s="253" t="s">
        <v>119</v>
      </c>
      <c r="S20" s="252">
        <v>3402094191</v>
      </c>
    </row>
    <row r="21" spans="1:19" ht="18.75" x14ac:dyDescent="0.25">
      <c r="A21" s="254" t="s">
        <v>65</v>
      </c>
      <c r="C21" s="253" t="s">
        <v>67</v>
      </c>
      <c r="E21" s="253" t="s">
        <v>67</v>
      </c>
      <c r="G21" s="253" t="s">
        <v>68</v>
      </c>
      <c r="I21" s="252">
        <v>60725558</v>
      </c>
      <c r="K21" s="253" t="s">
        <v>119</v>
      </c>
      <c r="M21" s="252">
        <v>60725558</v>
      </c>
      <c r="O21" s="252">
        <v>3104023995</v>
      </c>
      <c r="Q21" s="253" t="s">
        <v>119</v>
      </c>
      <c r="S21" s="252">
        <v>3104023995</v>
      </c>
    </row>
    <row r="22" spans="1:19" ht="18.75" x14ac:dyDescent="0.25">
      <c r="A22" s="254" t="s">
        <v>141</v>
      </c>
      <c r="C22" s="253" t="s">
        <v>168</v>
      </c>
      <c r="E22" s="253" t="s">
        <v>167</v>
      </c>
      <c r="G22" s="253" t="s">
        <v>38</v>
      </c>
      <c r="I22" s="253" t="s">
        <v>119</v>
      </c>
      <c r="K22" s="253" t="s">
        <v>119</v>
      </c>
      <c r="M22" s="253" t="s">
        <v>119</v>
      </c>
      <c r="N22" s="253"/>
      <c r="O22" s="252">
        <v>11007479</v>
      </c>
      <c r="Q22" s="253" t="s">
        <v>119</v>
      </c>
      <c r="S22" s="252">
        <v>11007479</v>
      </c>
    </row>
    <row r="23" spans="1:19" ht="18.75" x14ac:dyDescent="0.25">
      <c r="A23" s="254" t="s">
        <v>142</v>
      </c>
      <c r="C23" s="253" t="s">
        <v>166</v>
      </c>
      <c r="E23" s="253" t="s">
        <v>165</v>
      </c>
      <c r="G23" s="253" t="s">
        <v>34</v>
      </c>
      <c r="I23" s="253" t="s">
        <v>119</v>
      </c>
      <c r="K23" s="253" t="s">
        <v>119</v>
      </c>
      <c r="M23" s="253" t="s">
        <v>119</v>
      </c>
      <c r="N23" s="253"/>
      <c r="O23" s="252">
        <v>2086142</v>
      </c>
      <c r="Q23" s="253" t="s">
        <v>119</v>
      </c>
      <c r="S23" s="252">
        <v>2086142</v>
      </c>
    </row>
    <row r="24" spans="1:19" ht="18.75" x14ac:dyDescent="0.25">
      <c r="A24" s="254" t="s">
        <v>143</v>
      </c>
      <c r="C24" s="253" t="s">
        <v>163</v>
      </c>
      <c r="E24" s="253" t="s">
        <v>164</v>
      </c>
      <c r="G24" s="253" t="s">
        <v>38</v>
      </c>
      <c r="I24" s="253" t="s">
        <v>119</v>
      </c>
      <c r="K24" s="253" t="s">
        <v>119</v>
      </c>
      <c r="M24" s="253" t="s">
        <v>119</v>
      </c>
      <c r="N24" s="253"/>
      <c r="O24" s="252">
        <v>8040598</v>
      </c>
      <c r="Q24" s="253" t="s">
        <v>119</v>
      </c>
      <c r="S24" s="252">
        <v>8040598</v>
      </c>
    </row>
    <row r="25" spans="1:19" ht="18.75" x14ac:dyDescent="0.25">
      <c r="A25" s="254" t="s">
        <v>144</v>
      </c>
      <c r="C25" s="253" t="s">
        <v>163</v>
      </c>
      <c r="E25" s="253" t="s">
        <v>162</v>
      </c>
      <c r="G25" s="253" t="s">
        <v>38</v>
      </c>
      <c r="I25" s="253" t="s">
        <v>119</v>
      </c>
      <c r="K25" s="253" t="s">
        <v>119</v>
      </c>
      <c r="M25" s="253" t="s">
        <v>119</v>
      </c>
      <c r="N25" s="253"/>
      <c r="O25" s="252">
        <v>4256787</v>
      </c>
      <c r="Q25" s="253" t="s">
        <v>119</v>
      </c>
      <c r="S25" s="252">
        <v>4256787</v>
      </c>
    </row>
    <row r="26" spans="1:19" ht="26.25" customHeight="1" x14ac:dyDescent="0.25">
      <c r="A26" s="254" t="s">
        <v>161</v>
      </c>
      <c r="C26" s="253" t="s">
        <v>121</v>
      </c>
      <c r="E26" s="253" t="s">
        <v>119</v>
      </c>
      <c r="G26" s="253">
        <v>10</v>
      </c>
      <c r="I26" s="253" t="s">
        <v>119</v>
      </c>
      <c r="K26" s="253" t="s">
        <v>119</v>
      </c>
      <c r="M26" s="253" t="s">
        <v>119</v>
      </c>
      <c r="N26" s="253"/>
      <c r="O26" s="252">
        <v>16617536</v>
      </c>
      <c r="Q26" s="253" t="s">
        <v>119</v>
      </c>
      <c r="S26" s="252">
        <v>16617536</v>
      </c>
    </row>
    <row r="27" spans="1:19" ht="18.75" x14ac:dyDescent="0.25">
      <c r="A27" s="254" t="s">
        <v>145</v>
      </c>
      <c r="C27" s="253" t="s">
        <v>160</v>
      </c>
      <c r="E27" s="253" t="s">
        <v>159</v>
      </c>
      <c r="G27" s="253" t="s">
        <v>38</v>
      </c>
      <c r="I27" s="253" t="s">
        <v>119</v>
      </c>
      <c r="K27" s="253" t="s">
        <v>119</v>
      </c>
      <c r="M27" s="253" t="s">
        <v>119</v>
      </c>
      <c r="N27" s="253"/>
      <c r="O27" s="252">
        <v>12138298</v>
      </c>
      <c r="Q27" s="253" t="s">
        <v>119</v>
      </c>
      <c r="S27" s="252">
        <v>12138298</v>
      </c>
    </row>
    <row r="28" spans="1:19" ht="18.75" x14ac:dyDescent="0.25">
      <c r="A28" s="254" t="s">
        <v>146</v>
      </c>
      <c r="C28" s="253" t="s">
        <v>158</v>
      </c>
      <c r="E28" s="253" t="s">
        <v>157</v>
      </c>
      <c r="G28" s="253" t="s">
        <v>38</v>
      </c>
      <c r="I28" s="253" t="s">
        <v>119</v>
      </c>
      <c r="K28" s="253" t="s">
        <v>119</v>
      </c>
      <c r="M28" s="253" t="s">
        <v>119</v>
      </c>
      <c r="N28" s="253"/>
      <c r="O28" s="252">
        <v>6289989</v>
      </c>
      <c r="Q28" s="253" t="s">
        <v>119</v>
      </c>
      <c r="S28" s="252">
        <v>6289989</v>
      </c>
    </row>
    <row r="29" spans="1:19" ht="19.5" thickBot="1" x14ac:dyDescent="0.3">
      <c r="A29" s="259"/>
      <c r="I29" s="251">
        <f>SUM(I9:$I$28)</f>
        <v>14805159486</v>
      </c>
      <c r="K29" s="260" t="s">
        <v>119</v>
      </c>
      <c r="M29" s="251">
        <f>SUM(M9:$M$28)</f>
        <v>14805159486</v>
      </c>
      <c r="O29" s="251">
        <f>SUM(O9:$O$28)</f>
        <v>37687281895</v>
      </c>
      <c r="Q29" s="260" t="s">
        <v>119</v>
      </c>
      <c r="S29" s="251">
        <f>SUM(S9:$S$28)</f>
        <v>37687281895</v>
      </c>
    </row>
    <row r="30" spans="1:19" ht="19.5" thickTop="1" x14ac:dyDescent="0.25">
      <c r="I30" s="250"/>
      <c r="K30" s="250"/>
      <c r="M30" s="250"/>
      <c r="O30" s="250"/>
      <c r="Q30" s="250"/>
      <c r="S30" s="250"/>
    </row>
  </sheetData>
  <sheetProtection algorithmName="SHA-512" hashValue="ulRaVouMR0+YjE/Nu+Dkli0Tkn7LNPiGOMpDVJRm9Iqmd9SsuenH3AtNqpddGvuKS5C9OwflV76Km0V1+wdutA==" saltValue="rrYEC8vk8yGI3QkKy09qng==" spinCount="100000" sheet="1" objects="1" scenarios="1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6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Q27"/>
  <sheetViews>
    <sheetView rightToLeft="1" view="pageBreakPreview" zoomScale="60" zoomScaleNormal="100" workbookViewId="0">
      <selection sqref="A1:XFD1048576"/>
    </sheetView>
  </sheetViews>
  <sheetFormatPr defaultRowHeight="15" x14ac:dyDescent="0.25"/>
  <cols>
    <col min="1" max="1" width="30.140625" style="249" bestFit="1" customWidth="1"/>
    <col min="2" max="2" width="1.42578125" style="249" customWidth="1"/>
    <col min="3" max="3" width="16.5703125" style="249" bestFit="1" customWidth="1"/>
    <col min="4" max="4" width="1.42578125" style="249" customWidth="1"/>
    <col min="5" max="5" width="22.7109375" style="249" bestFit="1" customWidth="1"/>
    <col min="6" max="6" width="1.42578125" style="249" customWidth="1"/>
    <col min="7" max="7" width="22.7109375" style="249" bestFit="1" customWidth="1"/>
    <col min="8" max="8" width="1.42578125" style="249" customWidth="1"/>
    <col min="9" max="9" width="21.5703125" style="249" bestFit="1" customWidth="1"/>
    <col min="10" max="10" width="1.42578125" style="249" customWidth="1"/>
    <col min="11" max="11" width="18.42578125" style="249" bestFit="1" customWidth="1"/>
    <col min="12" max="12" width="1.42578125" style="249" customWidth="1"/>
    <col min="13" max="13" width="24.42578125" style="249" bestFit="1" customWidth="1"/>
    <col min="14" max="14" width="1.42578125" style="249" customWidth="1"/>
    <col min="15" max="15" width="24.42578125" style="249" bestFit="1" customWidth="1"/>
    <col min="16" max="16" width="1.42578125" style="249" customWidth="1"/>
    <col min="17" max="17" width="21.28515625" style="249" bestFit="1" customWidth="1"/>
    <col min="18" max="16384" width="9.140625" style="249"/>
  </cols>
  <sheetData>
    <row r="1" spans="1:17" ht="20.100000000000001" customHeight="1" x14ac:dyDescent="0.25">
      <c r="A1" s="334" t="str">
        <f>'6'!A1:S1</f>
        <v>صندوق سرمایه گذاری اختصاصی ‫بازارگردان صنعت مس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</row>
    <row r="2" spans="1:17" ht="20.100000000000001" customHeight="1" x14ac:dyDescent="0.25">
      <c r="A2" s="334" t="s">
        <v>92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</row>
    <row r="3" spans="1:17" ht="20.100000000000001" customHeight="1" x14ac:dyDescent="0.25">
      <c r="A3" s="334" t="s">
        <v>1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</row>
    <row r="5" spans="1:17" ht="21" x14ac:dyDescent="0.25">
      <c r="A5" s="336" t="s">
        <v>127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</row>
    <row r="7" spans="1:17" ht="21" x14ac:dyDescent="0.25">
      <c r="C7" s="337" t="s">
        <v>106</v>
      </c>
      <c r="D7" s="338"/>
      <c r="E7" s="338"/>
      <c r="F7" s="338"/>
      <c r="G7" s="338"/>
      <c r="H7" s="338"/>
      <c r="I7" s="338"/>
      <c r="K7" s="337" t="s">
        <v>6</v>
      </c>
      <c r="L7" s="338"/>
      <c r="M7" s="338"/>
      <c r="N7" s="338"/>
      <c r="O7" s="338"/>
      <c r="P7" s="338"/>
      <c r="Q7" s="338"/>
    </row>
    <row r="8" spans="1:17" ht="42" x14ac:dyDescent="0.25">
      <c r="A8" s="256" t="s">
        <v>94</v>
      </c>
      <c r="C8" s="255" t="s">
        <v>8</v>
      </c>
      <c r="E8" s="255" t="s">
        <v>10</v>
      </c>
      <c r="G8" s="255" t="s">
        <v>128</v>
      </c>
      <c r="I8" s="255" t="s">
        <v>129</v>
      </c>
      <c r="K8" s="255" t="s">
        <v>8</v>
      </c>
      <c r="M8" s="255" t="s">
        <v>10</v>
      </c>
      <c r="O8" s="255" t="s">
        <v>128</v>
      </c>
      <c r="Q8" s="255" t="s">
        <v>129</v>
      </c>
    </row>
    <row r="9" spans="1:17" ht="18.75" x14ac:dyDescent="0.25">
      <c r="A9" s="254" t="s">
        <v>141</v>
      </c>
      <c r="C9" s="253" t="s">
        <v>119</v>
      </c>
      <c r="E9" s="253" t="s">
        <v>119</v>
      </c>
      <c r="G9" s="253" t="s">
        <v>119</v>
      </c>
      <c r="I9" s="253" t="s">
        <v>119</v>
      </c>
      <c r="J9" s="253"/>
      <c r="K9" s="252">
        <v>22400</v>
      </c>
      <c r="M9" s="252">
        <v>24398298400</v>
      </c>
      <c r="O9" s="252">
        <v>24416000000</v>
      </c>
      <c r="Q9" s="252">
        <v>-17701600</v>
      </c>
    </row>
    <row r="10" spans="1:17" ht="18.75" x14ac:dyDescent="0.25">
      <c r="A10" s="254" t="s">
        <v>142</v>
      </c>
      <c r="C10" s="253" t="s">
        <v>119</v>
      </c>
      <c r="E10" s="253" t="s">
        <v>119</v>
      </c>
      <c r="G10" s="253" t="s">
        <v>119</v>
      </c>
      <c r="I10" s="253" t="s">
        <v>119</v>
      </c>
      <c r="J10" s="253"/>
      <c r="K10" s="252">
        <v>4800</v>
      </c>
      <c r="M10" s="252">
        <v>4810909560</v>
      </c>
      <c r="O10" s="252">
        <v>4814400000</v>
      </c>
      <c r="Q10" s="252">
        <v>-3490440</v>
      </c>
    </row>
    <row r="11" spans="1:17" ht="18.75" x14ac:dyDescent="0.25">
      <c r="A11" s="254" t="s">
        <v>143</v>
      </c>
      <c r="C11" s="253" t="s">
        <v>119</v>
      </c>
      <c r="E11" s="253" t="s">
        <v>119</v>
      </c>
      <c r="G11" s="253" t="s">
        <v>119</v>
      </c>
      <c r="I11" s="253" t="s">
        <v>119</v>
      </c>
      <c r="J11" s="253"/>
      <c r="K11" s="252">
        <v>17000</v>
      </c>
      <c r="M11" s="252">
        <v>16987675000</v>
      </c>
      <c r="O11" s="252">
        <v>17000000000</v>
      </c>
      <c r="Q11" s="252">
        <v>-12325000</v>
      </c>
    </row>
    <row r="12" spans="1:17" ht="18.75" x14ac:dyDescent="0.25">
      <c r="A12" s="254" t="s">
        <v>29</v>
      </c>
      <c r="C12" s="253" t="s">
        <v>119</v>
      </c>
      <c r="E12" s="253" t="s">
        <v>119</v>
      </c>
      <c r="G12" s="253" t="s">
        <v>119</v>
      </c>
      <c r="I12" s="253" t="s">
        <v>119</v>
      </c>
      <c r="J12" s="253"/>
      <c r="K12" s="252">
        <v>5100</v>
      </c>
      <c r="M12" s="252">
        <v>5008865939</v>
      </c>
      <c r="O12" s="252">
        <v>5086749375</v>
      </c>
      <c r="Q12" s="252">
        <v>-77883436</v>
      </c>
    </row>
    <row r="13" spans="1:17" ht="18.75" x14ac:dyDescent="0.25">
      <c r="A13" s="254" t="s">
        <v>144</v>
      </c>
      <c r="C13" s="253" t="s">
        <v>119</v>
      </c>
      <c r="E13" s="253" t="s">
        <v>119</v>
      </c>
      <c r="G13" s="253" t="s">
        <v>119</v>
      </c>
      <c r="I13" s="253" t="s">
        <v>119</v>
      </c>
      <c r="J13" s="253"/>
      <c r="K13" s="252">
        <v>9000</v>
      </c>
      <c r="M13" s="252">
        <v>9285762938</v>
      </c>
      <c r="O13" s="252">
        <v>9292500000</v>
      </c>
      <c r="Q13" s="252">
        <v>-6737062</v>
      </c>
    </row>
    <row r="14" spans="1:17" ht="18.75" x14ac:dyDescent="0.25">
      <c r="A14" s="254" t="s">
        <v>39</v>
      </c>
      <c r="C14" s="252">
        <v>9300</v>
      </c>
      <c r="E14" s="252">
        <v>9300000000</v>
      </c>
      <c r="G14" s="252">
        <v>9303697500</v>
      </c>
      <c r="I14" s="252">
        <v>-3697500</v>
      </c>
      <c r="K14" s="252">
        <v>9300</v>
      </c>
      <c r="M14" s="252">
        <v>9300000000</v>
      </c>
      <c r="O14" s="252">
        <v>9303697500</v>
      </c>
      <c r="Q14" s="252">
        <v>-3697500</v>
      </c>
    </row>
    <row r="15" spans="1:17" ht="18.75" x14ac:dyDescent="0.25">
      <c r="A15" s="254" t="s">
        <v>42</v>
      </c>
      <c r="C15" s="252">
        <v>200000</v>
      </c>
      <c r="E15" s="252">
        <v>199925000000</v>
      </c>
      <c r="G15" s="252">
        <v>200000000000</v>
      </c>
      <c r="I15" s="252">
        <v>-75000000</v>
      </c>
      <c r="K15" s="252">
        <v>200000</v>
      </c>
      <c r="M15" s="252">
        <v>199925000000</v>
      </c>
      <c r="O15" s="252">
        <v>200000000000</v>
      </c>
      <c r="Q15" s="252">
        <v>-75000000</v>
      </c>
    </row>
    <row r="16" spans="1:17" ht="18.75" x14ac:dyDescent="0.25">
      <c r="A16" s="254" t="s">
        <v>145</v>
      </c>
      <c r="C16" s="253" t="s">
        <v>119</v>
      </c>
      <c r="E16" s="253" t="s">
        <v>119</v>
      </c>
      <c r="G16" s="253" t="s">
        <v>119</v>
      </c>
      <c r="I16" s="253" t="s">
        <v>119</v>
      </c>
      <c r="J16" s="253"/>
      <c r="K16" s="252">
        <v>1000</v>
      </c>
      <c r="M16" s="252">
        <v>989781888</v>
      </c>
      <c r="O16" s="252">
        <v>1000006888</v>
      </c>
      <c r="Q16" s="252">
        <v>-10225000</v>
      </c>
    </row>
    <row r="17" spans="1:17" ht="18.75" x14ac:dyDescent="0.25">
      <c r="A17" s="254" t="s">
        <v>49</v>
      </c>
      <c r="C17" s="253" t="s">
        <v>119</v>
      </c>
      <c r="E17" s="253" t="s">
        <v>119</v>
      </c>
      <c r="G17" s="253" t="s">
        <v>119</v>
      </c>
      <c r="I17" s="253" t="s">
        <v>119</v>
      </c>
      <c r="J17" s="253"/>
      <c r="K17" s="252">
        <v>1000</v>
      </c>
      <c r="M17" s="252">
        <v>677198676</v>
      </c>
      <c r="O17" s="252">
        <v>644460746</v>
      </c>
      <c r="Q17" s="252">
        <v>32737930</v>
      </c>
    </row>
    <row r="18" spans="1:17" ht="18.75" x14ac:dyDescent="0.25">
      <c r="A18" s="254" t="s">
        <v>146</v>
      </c>
      <c r="C18" s="253" t="s">
        <v>119</v>
      </c>
      <c r="E18" s="253" t="s">
        <v>119</v>
      </c>
      <c r="G18" s="253" t="s">
        <v>119</v>
      </c>
      <c r="I18" s="253" t="s">
        <v>119</v>
      </c>
      <c r="J18" s="253"/>
      <c r="K18" s="252">
        <v>13700</v>
      </c>
      <c r="M18" s="252">
        <v>14456711280</v>
      </c>
      <c r="O18" s="252">
        <v>14467200000</v>
      </c>
      <c r="Q18" s="252">
        <v>-10488720</v>
      </c>
    </row>
    <row r="19" spans="1:17" ht="18.75" x14ac:dyDescent="0.25">
      <c r="A19" s="254" t="s">
        <v>52</v>
      </c>
      <c r="C19" s="253" t="s">
        <v>119</v>
      </c>
      <c r="E19" s="253" t="s">
        <v>119</v>
      </c>
      <c r="G19" s="253" t="s">
        <v>119</v>
      </c>
      <c r="I19" s="253" t="s">
        <v>119</v>
      </c>
      <c r="J19" s="253"/>
      <c r="K19" s="252">
        <v>5500</v>
      </c>
      <c r="M19" s="252">
        <v>5679879100</v>
      </c>
      <c r="O19" s="252">
        <v>5596936925</v>
      </c>
      <c r="Q19" s="252">
        <v>82942175</v>
      </c>
    </row>
    <row r="20" spans="1:17" ht="18.75" x14ac:dyDescent="0.25">
      <c r="A20" s="254" t="s">
        <v>55</v>
      </c>
      <c r="C20" s="252">
        <v>72810</v>
      </c>
      <c r="E20" s="252">
        <v>72810000000</v>
      </c>
      <c r="G20" s="252">
        <v>72809798039</v>
      </c>
      <c r="I20" s="252">
        <v>201961</v>
      </c>
      <c r="K20" s="252">
        <v>72810</v>
      </c>
      <c r="M20" s="252">
        <v>72810000000</v>
      </c>
      <c r="O20" s="252">
        <v>72809798039</v>
      </c>
      <c r="Q20" s="252">
        <v>201961</v>
      </c>
    </row>
    <row r="21" spans="1:17" ht="18.75" x14ac:dyDescent="0.25">
      <c r="A21" s="254" t="s">
        <v>62</v>
      </c>
      <c r="C21" s="252">
        <v>19000</v>
      </c>
      <c r="E21" s="252">
        <v>19000000000</v>
      </c>
      <c r="G21" s="252">
        <v>18986225000</v>
      </c>
      <c r="I21" s="252">
        <v>13775000</v>
      </c>
      <c r="K21" s="252">
        <v>19000</v>
      </c>
      <c r="M21" s="252">
        <v>19000000000</v>
      </c>
      <c r="O21" s="252">
        <v>18986225000</v>
      </c>
      <c r="Q21" s="252">
        <v>13775000</v>
      </c>
    </row>
    <row r="22" spans="1:17" ht="18.75" x14ac:dyDescent="0.25">
      <c r="A22" s="254" t="s">
        <v>17</v>
      </c>
      <c r="C22" s="252">
        <v>166267572</v>
      </c>
      <c r="E22" s="252">
        <v>1332657062380</v>
      </c>
      <c r="G22" s="252">
        <v>882515938593</v>
      </c>
      <c r="I22" s="252">
        <v>450141123787</v>
      </c>
      <c r="K22" s="252">
        <v>4794983866</v>
      </c>
      <c r="M22" s="252">
        <v>33473427341483</v>
      </c>
      <c r="O22" s="252">
        <v>33841381712832</v>
      </c>
      <c r="Q22" s="252">
        <v>-367954371349</v>
      </c>
    </row>
    <row r="23" spans="1:17" ht="18.75" x14ac:dyDescent="0.25">
      <c r="A23" s="254" t="s">
        <v>65</v>
      </c>
      <c r="C23" s="253" t="s">
        <v>119</v>
      </c>
      <c r="E23" s="253" t="s">
        <v>119</v>
      </c>
      <c r="G23" s="253" t="s">
        <v>119</v>
      </c>
      <c r="I23" s="253" t="s">
        <v>119</v>
      </c>
      <c r="J23" s="253"/>
      <c r="K23" s="252">
        <v>36500</v>
      </c>
      <c r="M23" s="252">
        <v>35090960598</v>
      </c>
      <c r="O23" s="252">
        <v>30590806533</v>
      </c>
      <c r="Q23" s="252">
        <v>4500154065</v>
      </c>
    </row>
    <row r="24" spans="1:17" ht="19.5" thickBot="1" x14ac:dyDescent="0.3">
      <c r="A24" s="259"/>
      <c r="C24" s="259"/>
      <c r="E24" s="251">
        <f>SUM(E9:$E$23)</f>
        <v>1633692062380</v>
      </c>
      <c r="G24" s="251">
        <f>SUM(G9:$G$23)</f>
        <v>1183615659132</v>
      </c>
      <c r="I24" s="251">
        <f>SUM(I9:$I$23)</f>
        <v>450076403248</v>
      </c>
      <c r="K24" s="259"/>
      <c r="M24" s="251">
        <f>SUM(M9:$M$23)</f>
        <v>33891848384862</v>
      </c>
      <c r="O24" s="251">
        <f>SUM(O9:$O$23)</f>
        <v>34255390493838</v>
      </c>
      <c r="Q24" s="251">
        <f>SUM(Q9:$Q$23)</f>
        <v>-363542108976</v>
      </c>
    </row>
    <row r="25" spans="1:17" ht="19.5" thickTop="1" x14ac:dyDescent="0.25">
      <c r="C25" s="259"/>
      <c r="E25" s="250"/>
      <c r="G25" s="250"/>
      <c r="I25" s="250"/>
      <c r="K25" s="259"/>
      <c r="M25" s="250"/>
      <c r="O25" s="250"/>
      <c r="Q25" s="250"/>
    </row>
    <row r="27" spans="1:17" ht="18.75" x14ac:dyDescent="0.25">
      <c r="A27" s="339" t="s">
        <v>130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  <c r="O27" s="340"/>
      <c r="P27" s="340"/>
      <c r="Q27" s="341"/>
    </row>
  </sheetData>
  <sheetProtection algorithmName="SHA-512" hashValue="iQyNa4Uko5UgxmisczwMTKolPYDT3mEHD2ITrV7XQ/YP/4Rxv1pNdJiomZguBbswRGEIBsZVQ7aWfwPwQtqLkQ==" saltValue="bk0O5op6bOFB4uu7UJwCQA==" spinCount="100000" sheet="1" objects="1" scenarios="1"/>
  <mergeCells count="7">
    <mergeCell ref="A27:Q27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23"/>
  <sheetViews>
    <sheetView rightToLeft="1" tabSelected="1" view="pageBreakPreview" zoomScale="60" zoomScaleNormal="80" workbookViewId="0">
      <selection activeCell="O28" sqref="O28"/>
    </sheetView>
  </sheetViews>
  <sheetFormatPr defaultRowHeight="15" x14ac:dyDescent="0.25"/>
  <cols>
    <col min="1" max="1" width="32.28515625" style="249" bestFit="1" customWidth="1"/>
    <col min="2" max="2" width="1.42578125" style="249" customWidth="1"/>
    <col min="3" max="3" width="17.28515625" style="249" bestFit="1" customWidth="1"/>
    <col min="4" max="4" width="1.42578125" style="249" customWidth="1"/>
    <col min="5" max="5" width="23.28515625" style="249" bestFit="1" customWidth="1"/>
    <col min="6" max="6" width="1.42578125" style="249" customWidth="1"/>
    <col min="7" max="7" width="23.28515625" style="249" bestFit="1" customWidth="1"/>
    <col min="8" max="8" width="1.42578125" style="249" customWidth="1"/>
    <col min="9" max="9" width="24" style="249" bestFit="1" customWidth="1"/>
    <col min="10" max="10" width="1.42578125" style="249" customWidth="1"/>
    <col min="11" max="11" width="17.28515625" style="249" bestFit="1" customWidth="1"/>
    <col min="12" max="12" width="1.42578125" style="249" customWidth="1"/>
    <col min="13" max="13" width="23.28515625" style="249" bestFit="1" customWidth="1"/>
    <col min="14" max="14" width="1.42578125" style="249" customWidth="1"/>
    <col min="15" max="15" width="23.28515625" style="249" bestFit="1" customWidth="1"/>
    <col min="16" max="16" width="1.42578125" style="249" customWidth="1"/>
    <col min="17" max="17" width="24" style="249" bestFit="1" customWidth="1"/>
    <col min="18" max="16384" width="9.140625" style="249"/>
  </cols>
  <sheetData>
    <row r="1" spans="1:17" ht="20.100000000000001" customHeight="1" x14ac:dyDescent="0.25">
      <c r="A1" s="334" t="str">
        <f>'7'!A1:Q1</f>
        <v>صندوق سرمایه گذاری اختصاصی ‫بازارگردان صنعت مس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</row>
    <row r="2" spans="1:17" ht="20.100000000000001" customHeight="1" x14ac:dyDescent="0.25">
      <c r="A2" s="334" t="s">
        <v>92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</row>
    <row r="3" spans="1:17" ht="20.100000000000001" customHeight="1" x14ac:dyDescent="0.25">
      <c r="A3" s="334" t="s">
        <v>1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</row>
    <row r="5" spans="1:17" ht="21" x14ac:dyDescent="0.25">
      <c r="A5" s="336" t="s">
        <v>131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</row>
    <row r="7" spans="1:17" ht="21" x14ac:dyDescent="0.25">
      <c r="C7" s="337" t="s">
        <v>106</v>
      </c>
      <c r="D7" s="338"/>
      <c r="E7" s="338"/>
      <c r="F7" s="338"/>
      <c r="G7" s="338"/>
      <c r="H7" s="338"/>
      <c r="I7" s="338"/>
      <c r="K7" s="337" t="s">
        <v>6</v>
      </c>
      <c r="L7" s="338"/>
      <c r="M7" s="338"/>
      <c r="N7" s="338"/>
      <c r="O7" s="338"/>
      <c r="P7" s="338"/>
      <c r="Q7" s="338"/>
    </row>
    <row r="8" spans="1:17" ht="42" x14ac:dyDescent="0.25">
      <c r="A8" s="256" t="s">
        <v>94</v>
      </c>
      <c r="C8" s="255" t="s">
        <v>8</v>
      </c>
      <c r="E8" s="255" t="s">
        <v>10</v>
      </c>
      <c r="G8" s="255" t="s">
        <v>128</v>
      </c>
      <c r="I8" s="255" t="s">
        <v>132</v>
      </c>
      <c r="K8" s="255" t="s">
        <v>8</v>
      </c>
      <c r="M8" s="255" t="s">
        <v>10</v>
      </c>
      <c r="O8" s="255" t="s">
        <v>128</v>
      </c>
      <c r="Q8" s="255" t="s">
        <v>132</v>
      </c>
    </row>
    <row r="9" spans="1:17" ht="24" customHeight="1" x14ac:dyDescent="0.25">
      <c r="A9" s="254" t="s">
        <v>16</v>
      </c>
      <c r="C9" s="252">
        <v>17965000</v>
      </c>
      <c r="E9" s="252">
        <v>181394517150</v>
      </c>
      <c r="G9" s="252">
        <v>181089169413</v>
      </c>
      <c r="I9" s="252">
        <v>305347737</v>
      </c>
      <c r="K9" s="252">
        <v>17965000</v>
      </c>
      <c r="M9" s="252">
        <v>181394517150</v>
      </c>
      <c r="O9" s="252">
        <v>180422772925</v>
      </c>
      <c r="Q9" s="252">
        <v>971744225</v>
      </c>
    </row>
    <row r="10" spans="1:17" ht="24" customHeight="1" x14ac:dyDescent="0.25">
      <c r="A10" s="254" t="s">
        <v>29</v>
      </c>
      <c r="C10" s="252">
        <v>22920</v>
      </c>
      <c r="E10" s="252">
        <v>23361450660</v>
      </c>
      <c r="G10" s="252">
        <v>23361450660</v>
      </c>
      <c r="I10" s="252">
        <v>0</v>
      </c>
      <c r="K10" s="252">
        <v>22920</v>
      </c>
      <c r="M10" s="252">
        <v>23361450660</v>
      </c>
      <c r="O10" s="252">
        <v>22867263351</v>
      </c>
      <c r="Q10" s="252">
        <v>494187309</v>
      </c>
    </row>
    <row r="11" spans="1:17" ht="24" customHeight="1" x14ac:dyDescent="0.25">
      <c r="A11" s="254" t="s">
        <v>35</v>
      </c>
      <c r="C11" s="252">
        <v>10000</v>
      </c>
      <c r="E11" s="252">
        <v>9992750000</v>
      </c>
      <c r="G11" s="252">
        <v>10007250000</v>
      </c>
      <c r="I11" s="252">
        <v>-14500000</v>
      </c>
      <c r="K11" s="252">
        <v>10000</v>
      </c>
      <c r="M11" s="252">
        <v>9992750000</v>
      </c>
      <c r="O11" s="252">
        <v>10007250000</v>
      </c>
      <c r="Q11" s="252">
        <v>-14500000</v>
      </c>
    </row>
    <row r="12" spans="1:17" ht="24" customHeight="1" x14ac:dyDescent="0.25">
      <c r="A12" s="254" t="s">
        <v>42</v>
      </c>
      <c r="C12" s="252">
        <v>1200000</v>
      </c>
      <c r="E12" s="252">
        <v>1136007796800</v>
      </c>
      <c r="G12" s="252">
        <v>1199130000000</v>
      </c>
      <c r="I12" s="252">
        <v>-63122203200</v>
      </c>
      <c r="K12" s="252">
        <v>1200000</v>
      </c>
      <c r="M12" s="252">
        <v>1136007796800</v>
      </c>
      <c r="O12" s="252">
        <v>1200450000000</v>
      </c>
      <c r="Q12" s="252">
        <v>-64442203200</v>
      </c>
    </row>
    <row r="13" spans="1:17" ht="24" customHeight="1" x14ac:dyDescent="0.25">
      <c r="A13" s="254" t="s">
        <v>46</v>
      </c>
      <c r="C13" s="252">
        <v>7000</v>
      </c>
      <c r="E13" s="252">
        <v>7344671250</v>
      </c>
      <c r="G13" s="252">
        <v>7344671250</v>
      </c>
      <c r="I13" s="253" t="s">
        <v>119</v>
      </c>
      <c r="K13" s="252">
        <v>7000</v>
      </c>
      <c r="M13" s="252">
        <v>7344671250</v>
      </c>
      <c r="O13" s="252">
        <v>7107649312</v>
      </c>
      <c r="Q13" s="252">
        <v>237021938</v>
      </c>
    </row>
    <row r="14" spans="1:17" ht="24" customHeight="1" x14ac:dyDescent="0.25">
      <c r="A14" s="254" t="s">
        <v>49</v>
      </c>
      <c r="C14" s="252">
        <v>17000</v>
      </c>
      <c r="E14" s="252">
        <v>17157551750</v>
      </c>
      <c r="G14" s="252">
        <v>17157551750</v>
      </c>
      <c r="I14" s="253" t="s">
        <v>119</v>
      </c>
      <c r="K14" s="252">
        <v>17000</v>
      </c>
      <c r="M14" s="252">
        <v>17157551750</v>
      </c>
      <c r="O14" s="252">
        <v>11293468936</v>
      </c>
      <c r="Q14" s="252">
        <v>5864082814</v>
      </c>
    </row>
    <row r="15" spans="1:17" ht="24" customHeight="1" x14ac:dyDescent="0.25">
      <c r="A15" s="254" t="s">
        <v>52</v>
      </c>
      <c r="C15" s="252">
        <v>5000</v>
      </c>
      <c r="E15" s="252">
        <v>5251190125</v>
      </c>
      <c r="G15" s="252">
        <v>5251190125</v>
      </c>
      <c r="I15" s="253" t="s">
        <v>119</v>
      </c>
      <c r="K15" s="252">
        <v>5000</v>
      </c>
      <c r="M15" s="252">
        <v>5251190125</v>
      </c>
      <c r="O15" s="252">
        <v>5100695325</v>
      </c>
      <c r="Q15" s="252">
        <v>150494800</v>
      </c>
    </row>
    <row r="16" spans="1:17" ht="24" customHeight="1" x14ac:dyDescent="0.25">
      <c r="A16" s="254" t="s">
        <v>55</v>
      </c>
      <c r="C16" s="253" t="s">
        <v>119</v>
      </c>
      <c r="E16" s="253" t="s">
        <v>119</v>
      </c>
      <c r="G16" s="252">
        <v>-52585289</v>
      </c>
      <c r="I16" s="252">
        <v>52585289</v>
      </c>
      <c r="K16" s="253" t="s">
        <v>119</v>
      </c>
      <c r="M16" s="253" t="s">
        <v>119</v>
      </c>
      <c r="O16" s="253" t="s">
        <v>119</v>
      </c>
      <c r="Q16" s="253" t="s">
        <v>119</v>
      </c>
    </row>
    <row r="17" spans="1:17" ht="24" customHeight="1" x14ac:dyDescent="0.25">
      <c r="A17" s="254" t="s">
        <v>59</v>
      </c>
      <c r="C17" s="252">
        <v>5500</v>
      </c>
      <c r="E17" s="252">
        <v>5496012500</v>
      </c>
      <c r="G17" s="252">
        <v>5503987500</v>
      </c>
      <c r="I17" s="252">
        <v>-7975000</v>
      </c>
      <c r="K17" s="252">
        <v>5500</v>
      </c>
      <c r="M17" s="252">
        <v>5496012500</v>
      </c>
      <c r="O17" s="252">
        <v>5503987500</v>
      </c>
      <c r="Q17" s="252">
        <v>-7975000</v>
      </c>
    </row>
    <row r="18" spans="1:17" ht="24" customHeight="1" x14ac:dyDescent="0.25">
      <c r="A18" s="254" t="s">
        <v>17</v>
      </c>
      <c r="C18" s="252">
        <v>877478435</v>
      </c>
      <c r="E18" s="252">
        <v>6567318519907</v>
      </c>
      <c r="G18" s="252">
        <v>4743845298395</v>
      </c>
      <c r="I18" s="252">
        <v>1823473221512</v>
      </c>
      <c r="K18" s="252">
        <v>877478435</v>
      </c>
      <c r="M18" s="252">
        <v>6567318519907</v>
      </c>
      <c r="O18" s="252">
        <v>4074691960583</v>
      </c>
      <c r="Q18" s="252">
        <v>2492626559324</v>
      </c>
    </row>
    <row r="19" spans="1:17" ht="24" customHeight="1" x14ac:dyDescent="0.25">
      <c r="A19" s="254" t="s">
        <v>65</v>
      </c>
      <c r="C19" s="252">
        <v>4500</v>
      </c>
      <c r="E19" s="252">
        <v>4586672250</v>
      </c>
      <c r="G19" s="252">
        <v>4586672250</v>
      </c>
      <c r="I19" s="253" t="s">
        <v>119</v>
      </c>
      <c r="K19" s="252">
        <v>4500</v>
      </c>
      <c r="M19" s="252">
        <v>4586672250</v>
      </c>
      <c r="O19" s="252">
        <v>4015582702</v>
      </c>
      <c r="Q19" s="252">
        <v>571089548</v>
      </c>
    </row>
    <row r="20" spans="1:17" ht="19.5" thickBot="1" x14ac:dyDescent="0.3">
      <c r="A20" s="259"/>
      <c r="C20" s="259"/>
      <c r="E20" s="251">
        <f>SUM(E9:$E$19)</f>
        <v>7957911132392</v>
      </c>
      <c r="G20" s="251">
        <f>SUM(G9:$G$19)</f>
        <v>6197224656054</v>
      </c>
      <c r="I20" s="251">
        <f>SUM(I9:$I$19)</f>
        <v>1760686476338</v>
      </c>
      <c r="K20" s="259"/>
      <c r="M20" s="251">
        <f>SUM(M9:$M$19)</f>
        <v>7957911132392</v>
      </c>
      <c r="O20" s="251">
        <f>SUM(O9:$O$19)</f>
        <v>5521460630634</v>
      </c>
      <c r="Q20" s="251">
        <f>SUM(Q9:$Q$19)</f>
        <v>2436450501758</v>
      </c>
    </row>
    <row r="21" spans="1:17" ht="19.5" thickTop="1" x14ac:dyDescent="0.25">
      <c r="C21" s="259"/>
      <c r="E21" s="250"/>
      <c r="G21" s="250"/>
      <c r="I21" s="250"/>
      <c r="K21" s="259"/>
      <c r="M21" s="250"/>
      <c r="O21" s="250"/>
      <c r="Q21" s="250"/>
    </row>
    <row r="23" spans="1:17" ht="18.75" x14ac:dyDescent="0.25">
      <c r="A23" s="339" t="s">
        <v>130</v>
      </c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  <c r="N23" s="340"/>
      <c r="O23" s="340"/>
      <c r="P23" s="340"/>
      <c r="Q23" s="341"/>
    </row>
  </sheetData>
  <sheetProtection algorithmName="SHA-512" hashValue="Y5sRuZThJ8Dne78NtFvs+dMBlApMgo13e1e7cPC1Lm5Ag9Dia1YaBh67YyM2MNXNT3tSkqqCZGgznEdODDhjeA==" saltValue="n5YqZX81ybjvJfOmjPNmSg==" spinCount="100000" sheet="1" objects="1" scenarios="1"/>
  <mergeCells count="7">
    <mergeCell ref="A23:Q23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Mehri 2207. Ebrahimi</cp:lastModifiedBy>
  <dcterms:created xsi:type="dcterms:W3CDTF">2023-03-26T08:06:42Z</dcterms:created>
  <dcterms:modified xsi:type="dcterms:W3CDTF">2023-03-27T11:22:29Z</dcterms:modified>
</cp:coreProperties>
</file>