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2\01\"/>
    </mc:Choice>
  </mc:AlternateContent>
  <bookViews>
    <workbookView xWindow="0" yWindow="0" windowWidth="28800" windowHeight="12330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'0'!$A$1:$J$24</definedName>
  </definedNames>
  <calcPr calcId="162913"/>
</workbook>
</file>

<file path=xl/calcChain.xml><?xml version="1.0" encoding="utf-8"?>
<calcChain xmlns="http://schemas.openxmlformats.org/spreadsheetml/2006/main">
  <c r="Q19" i="14" l="1"/>
  <c r="O19" i="14"/>
  <c r="M19" i="14"/>
  <c r="K19" i="14"/>
  <c r="I19" i="14"/>
  <c r="G19" i="14"/>
  <c r="E19" i="14"/>
  <c r="C19" i="14"/>
  <c r="I9" i="8"/>
  <c r="I10" i="8"/>
  <c r="I8" i="8"/>
  <c r="G9" i="8"/>
  <c r="G10" i="8"/>
  <c r="G8" i="8"/>
  <c r="E11" i="8"/>
  <c r="S10" i="6"/>
  <c r="S11" i="6"/>
  <c r="S12" i="6"/>
  <c r="S9" i="6"/>
  <c r="AG11" i="4"/>
  <c r="AG12" i="4"/>
  <c r="AG13" i="4"/>
  <c r="AG14" i="4"/>
  <c r="AG15" i="4"/>
  <c r="AG16" i="4"/>
  <c r="AG17" i="4"/>
  <c r="AG18" i="4"/>
  <c r="AG19" i="4"/>
  <c r="AG10" i="4"/>
  <c r="A1" i="2"/>
  <c r="A1" i="4" s="1"/>
  <c r="A1" i="6" s="1"/>
  <c r="A1" i="8" s="1"/>
  <c r="A1" i="10" s="1"/>
  <c r="A1" i="11" s="1"/>
  <c r="A1" i="12" s="1"/>
  <c r="A1" i="13" s="1"/>
  <c r="A1" i="14" s="1"/>
  <c r="A1" i="15" s="1"/>
  <c r="W12" i="2" l="1"/>
  <c r="W11" i="2"/>
  <c r="I11" i="15" l="1"/>
  <c r="E11" i="15"/>
  <c r="U11" i="13"/>
  <c r="S11" i="13"/>
  <c r="O11" i="13"/>
  <c r="K11" i="13"/>
  <c r="I11" i="13"/>
  <c r="E11" i="13"/>
  <c r="C11" i="13"/>
  <c r="Q21" i="12"/>
  <c r="O21" i="12"/>
  <c r="M21" i="12"/>
  <c r="I21" i="12"/>
  <c r="G21" i="12"/>
  <c r="E21" i="12"/>
  <c r="Q10" i="11"/>
  <c r="O10" i="11"/>
  <c r="M10" i="11"/>
  <c r="I10" i="11"/>
  <c r="G10" i="11"/>
  <c r="E10" i="11"/>
  <c r="S20" i="10"/>
  <c r="O20" i="10"/>
  <c r="M20" i="10"/>
  <c r="I20" i="10"/>
  <c r="G11" i="8"/>
  <c r="S13" i="6"/>
  <c r="Q13" i="6"/>
  <c r="O13" i="6"/>
  <c r="M13" i="6"/>
  <c r="K13" i="6"/>
  <c r="AG20" i="4"/>
  <c r="AE20" i="4"/>
  <c r="AC20" i="4"/>
  <c r="W20" i="4"/>
  <c r="T20" i="4"/>
  <c r="Q20" i="4"/>
  <c r="O20" i="4"/>
  <c r="W13" i="2"/>
  <c r="U13" i="2"/>
  <c r="S13" i="2"/>
  <c r="J13" i="2"/>
  <c r="G13" i="2"/>
  <c r="E13" i="2"/>
  <c r="G10" i="15" l="1"/>
  <c r="K10" i="15"/>
  <c r="K9" i="15"/>
  <c r="G9" i="15"/>
  <c r="I11" i="8"/>
  <c r="G11" i="15"/>
  <c r="K11" i="15" l="1"/>
</calcChain>
</file>

<file path=xl/sharedStrings.xml><?xml version="1.0" encoding="utf-8"?>
<sst xmlns="http://schemas.openxmlformats.org/spreadsheetml/2006/main" count="445" uniqueCount="143">
  <si>
    <t>‫صورت وضعیت پورتفوی</t>
  </si>
  <si>
    <t>‫برای ماه منتهی به 1402/01/31</t>
  </si>
  <si>
    <t>‫1- سرمایه گذاری ها</t>
  </si>
  <si>
    <t>‫1-1- سرمایه گذاری در سهام و حق تقدم سهام</t>
  </si>
  <si>
    <t>‫1401/12/29</t>
  </si>
  <si>
    <t>‫تغییرات طی دوره</t>
  </si>
  <si>
    <t>‫1402/01/31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</si>
  <si>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</si>
  <si>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</si>
  <si>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</si>
  <si>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</si>
  <si>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</si>
  <si>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</si>
  <si>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</si>
  <si>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</si>
  <si>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</si>
  <si>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‫سپاس-سهام ETF</t>
  </si>
  <si>
    <t>‫ملي مس</t>
  </si>
  <si>
    <t>‫جمع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</si>
  <si>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</si>
  <si>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</si>
  <si>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</si>
  <si>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</si>
  <si>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</si>
  <si>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</si>
  <si>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</si>
  <si>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</si>
  <si>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</si>
  <si>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‫سلف موازي پنتان پتروكنگان033</t>
  </si>
  <si>
    <t>‫بلی</t>
  </si>
  <si>
    <t>‫بورس</t>
  </si>
  <si>
    <t>‫1401/09/01</t>
  </si>
  <si>
    <t>‫1403/09/01</t>
  </si>
  <si>
    <t>‫صكوك اجاره پارسيان-6ماهه16%</t>
  </si>
  <si>
    <t>‫1399/06/10</t>
  </si>
  <si>
    <t>‫1403/06/10</t>
  </si>
  <si>
    <t>‫16</t>
  </si>
  <si>
    <t>‫صكوك مرابحه خودرو0411-3ماهه18%</t>
  </si>
  <si>
    <t>‫1400/11/02</t>
  </si>
  <si>
    <t>‫1404/11/02</t>
  </si>
  <si>
    <t>‫18</t>
  </si>
  <si>
    <t>‫مرابحه عام دولت100-ش.خ021127</t>
  </si>
  <si>
    <t>‫فرابورس</t>
  </si>
  <si>
    <t>‫1400/11/27</t>
  </si>
  <si>
    <t>‫1402/11/27</t>
  </si>
  <si>
    <t>‫مرابحه عام دولت110-ش.خ040401</t>
  </si>
  <si>
    <t>‫1401/06/01</t>
  </si>
  <si>
    <t>‫1404/04/01</t>
  </si>
  <si>
    <t>‫مرابحه عام دولت2-ش.خ تمدن0212</t>
  </si>
  <si>
    <t>‫1398/12/25</t>
  </si>
  <si>
    <t>‫1402/12/25</t>
  </si>
  <si>
    <t>‫مرابحه عام دولت3-شرايط خاص0208</t>
  </si>
  <si>
    <t>‫1399/03/13</t>
  </si>
  <si>
    <t>‫1402/08/13</t>
  </si>
  <si>
    <t>‫15</t>
  </si>
  <si>
    <t>‫مرابحه عام دولت89-ش.خ041120</t>
  </si>
  <si>
    <t>‫1400/05/20</t>
  </si>
  <si>
    <t>‫1404/11/20</t>
  </si>
  <si>
    <t>‫مشاركت ش اصفهان203-3ماهه18%</t>
  </si>
  <si>
    <t>‫خیر</t>
  </si>
  <si>
    <t>‫1398/03/30</t>
  </si>
  <si>
    <t>‫1402/03/30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</si>
  <si>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</si>
  <si>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</si>
  <si>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</si>
  <si>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</si>
  <si>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</si>
  <si>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</si>
  <si>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</si>
  <si>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</si>
  <si>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</si>
  <si>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</si>
  <si>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</si>
  <si>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</si>
  <si>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</si>
  <si>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</si>
  <si>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</si>
  <si>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</si>
  <si>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</si>
  <si>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</si>
  <si>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</si>
  <si>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</si>
  <si>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</si>
  <si>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</si>
  <si>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</si>
  <si>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</si>
  <si>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</si>
  <si>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</si>
  <si>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</si>
  <si>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</si>
  <si>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</si>
  <si>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</si>
  <si>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</si>
  <si>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</si>
  <si>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</si>
  <si>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</si>
  <si>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</si>
  <si>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</si>
  <si>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</si>
  <si>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</si>
  <si>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</si>
  <si>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</si>
  <si>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</si>
  <si>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</si>
  <si>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</si>
  <si>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</si>
  <si>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</si>
  <si>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</si>
  <si>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‫1402/06/10</t>
  </si>
  <si>
    <t>‫1402/02/02</t>
  </si>
  <si>
    <t>‫كوتاه مدت-104456340-تجارت</t>
  </si>
  <si>
    <t>‫1402/01/01</t>
  </si>
  <si>
    <t>‫-</t>
  </si>
  <si>
    <t>‫كوتاه مدت-70020217-شهر</t>
  </si>
  <si>
    <t>‫1402/05/27</t>
  </si>
  <si>
    <t>‫1402/06/01</t>
  </si>
  <si>
    <t>‫1402/06/25</t>
  </si>
  <si>
    <t>‫1402/03/13</t>
  </si>
  <si>
    <t>‫1402/05/20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</si>
  <si>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</si>
  <si>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</si>
  <si>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</si>
  <si>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</si>
  <si>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</si>
  <si>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</si>
  <si>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</si>
  <si>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</si>
  <si>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</si>
  <si>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</si>
  <si>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</si>
  <si>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</si>
  <si>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</si>
  <si>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</si>
  <si>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</si>
  <si>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</si>
  <si>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</si>
  <si>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</si>
  <si>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</si>
  <si>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</si>
  <si>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</si>
  <si>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-</t>
  </si>
  <si>
    <t>صندوق سرمایه گذاری اختصاصی ‫بازارگردان صنعت مس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</si>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</sst>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0.00_);\(0.00\)"/>
    <numFmt numFmtId="170" formatCode="0.000_);\(0.000\)"/>
  </numFmts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0" fontId="2" fillId="0" borderId="6" xfId="0" applyFont="1" applyBorder="1"/>
    <xf numFmtId="37" fontId="5" fillId="0" borderId="6" xfId="0" applyNumberFormat="1" applyFont="1" applyBorder="1" applyAlignment="1">
      <alignment horizontal="center" vertical="center"/>
    </xf>
    <xf numFmtId="3" fontId="2" fillId="0" borderId="0" xfId="0" applyNumberFormat="1" applyFont="1"/>
    <xf numFmtId="2" fontId="5" fillId="0" borderId="0" xfId="0" applyNumberFormat="1" applyFont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69" fontId="5" fillId="0" borderId="3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7" xfId="0" applyNumberFormat="1" applyFont="1" applyFill="1" applyBorder="1"/>
    <xf numFmtId="0" fontId="2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238125</xdr:colOff>
          <xdr:row>0</xdr:row>
          <xdr:rowOff>114300</xdr:rowOff>
        </xdr:from>
        <xdr:to>
          <xdr:col>54</xdr:col>
          <xdr:colOff>0</xdr:colOff>
          <xdr:row>1</xdr:row>
          <xdr:rowOff>123825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A24"/>
  <sheetViews>
    <sheetView rightToLeft="1" tabSelected="1" view="pageBreakPreview" zoomScale="60" zoomScaleNormal="100" workbookViewId="0">
      <selection activeCell="I52" sqref="I52"/>
    </sheetView>
  </sheetViews>
  <sheetFormatPr defaultRowHeight="18" x14ac:dyDescent="0.45"/>
  <cols>
    <col min="1" max="16384" width="9.140625" style="1"/>
  </cols>
  <sheetData>
    <row r="1" spans="53:53" x14ac:dyDescent="0.45">
      <c r="BA1" s="15">
        <v>9412681064664</v>
      </c>
    </row>
    <row r="22" spans="1:10" ht="39.950000000000003" customHeight="1" x14ac:dyDescent="0.45">
      <c r="A22" s="30" t="s">
        <v>141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0" ht="39.950000000000003" customHeight="1" x14ac:dyDescent="0.45">
      <c r="A23" s="30" t="s">
        <v>0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39.950000000000003" customHeight="1" x14ac:dyDescent="0.45">
      <c r="A24" s="30" t="s">
        <v>1</v>
      </c>
      <c r="B24" s="31"/>
      <c r="C24" s="31"/>
      <c r="D24" s="31"/>
      <c r="E24" s="31"/>
      <c r="F24" s="31"/>
      <c r="G24" s="31"/>
      <c r="H24" s="31"/>
      <c r="I24" s="31"/>
      <c r="J24" s="31"/>
    </row>
  </sheetData>
  <sheetProtection algorithmName="SHA-512" hashValue="7jBdP2QfsKxapbXEIDKh4fH9TX6wOQRMY1ge/lqeip0oc5zvVZizkon3sx1J1J7r9sMbnh88+S6JWBWUXavWHA==" saltValue="2tcUmcYEDTvZSzgp086OUQ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mmandButton1">
          <controlPr defaultSize="0" autoLine="0" r:id="rId5">
            <anchor moveWithCells="1">
              <from>
                <xdr:col>53</xdr:col>
                <xdr:colOff>238125</xdr:colOff>
                <xdr:row>0</xdr:row>
                <xdr:rowOff>114300</xdr:rowOff>
              </from>
              <to>
                <xdr:col>54</xdr:col>
                <xdr:colOff>0</xdr:colOff>
                <xdr:row>1</xdr:row>
                <xdr:rowOff>123825</xdr:rowOff>
              </to>
            </anchor>
          </controlPr>
        </control>
      </mc:Choice>
      <mc:Fallback>
        <control shapeId="1025" r:id="rId4" name="CommandButton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Q20"/>
  <sheetViews>
    <sheetView rightToLeft="1" view="pageBreakPreview" zoomScale="60" zoomScaleNormal="100" workbookViewId="0">
      <selection sqref="A1:XFD1048576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20.140625" style="1" bestFit="1" customWidth="1"/>
    <col min="4" max="4" width="1.42578125" style="1" customWidth="1"/>
    <col min="5" max="5" width="19" style="1" bestFit="1" customWidth="1"/>
    <col min="6" max="6" width="1.42578125" style="1" customWidth="1"/>
    <col min="7" max="7" width="16.140625" style="1" bestFit="1" customWidth="1"/>
    <col min="8" max="8" width="1.42578125" style="1" customWidth="1"/>
    <col min="9" max="9" width="20.140625" style="1" bestFit="1" customWidth="1"/>
    <col min="10" max="10" width="1.42578125" style="1" customWidth="1"/>
    <col min="11" max="11" width="20.140625" style="1" bestFit="1" customWidth="1"/>
    <col min="12" max="12" width="1.42578125" style="1" customWidth="1"/>
    <col min="13" max="13" width="19" style="1" bestFit="1" customWidth="1"/>
    <col min="14" max="14" width="1.42578125" style="1" customWidth="1"/>
    <col min="15" max="15" width="16.140625" style="1" bestFit="1" customWidth="1"/>
    <col min="16" max="16" width="1.42578125" style="1" customWidth="1"/>
    <col min="17" max="17" width="20.140625" style="1" bestFit="1" customWidth="1"/>
    <col min="18" max="16384" width="9.140625" style="1"/>
  </cols>
  <sheetData>
    <row r="1" spans="1:17" ht="20.100000000000001" customHeight="1" x14ac:dyDescent="0.45">
      <c r="A1" s="32" t="str">
        <f>'8'!A1:U1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0.100000000000001" customHeight="1" x14ac:dyDescent="0.45">
      <c r="A2" s="32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1:17" ht="21" x14ac:dyDescent="0.45">
      <c r="A5" s="33" t="s">
        <v>131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7" spans="1:17" ht="21" x14ac:dyDescent="0.45">
      <c r="C7" s="34" t="s">
        <v>102</v>
      </c>
      <c r="D7" s="35"/>
      <c r="E7" s="35"/>
      <c r="F7" s="35"/>
      <c r="G7" s="35"/>
      <c r="H7" s="35"/>
      <c r="I7" s="35"/>
      <c r="J7" s="35"/>
      <c r="K7" s="35"/>
      <c r="M7" s="34" t="s">
        <v>6</v>
      </c>
      <c r="N7" s="35"/>
      <c r="O7" s="35"/>
      <c r="P7" s="35"/>
      <c r="Q7" s="35"/>
    </row>
    <row r="8" spans="1:17" ht="21" x14ac:dyDescent="0.45">
      <c r="C8" s="3" t="s">
        <v>132</v>
      </c>
      <c r="E8" s="3" t="s">
        <v>127</v>
      </c>
      <c r="G8" s="3" t="s">
        <v>128</v>
      </c>
      <c r="I8" s="3" t="s">
        <v>18</v>
      </c>
      <c r="K8" s="3" t="s">
        <v>132</v>
      </c>
      <c r="M8" s="3" t="s">
        <v>127</v>
      </c>
      <c r="O8" s="3" t="s">
        <v>128</v>
      </c>
      <c r="Q8" s="3" t="s">
        <v>18</v>
      </c>
    </row>
    <row r="9" spans="1:17" ht="26.25" customHeight="1" x14ac:dyDescent="0.45">
      <c r="A9" s="6" t="s">
        <v>28</v>
      </c>
      <c r="C9" s="8" t="s">
        <v>140</v>
      </c>
      <c r="E9" s="8">
        <v>-3062013</v>
      </c>
      <c r="G9" s="8" t="s">
        <v>140</v>
      </c>
      <c r="I9" s="8">
        <v>-3062013</v>
      </c>
      <c r="K9" s="8" t="s">
        <v>140</v>
      </c>
      <c r="M9" s="8">
        <v>-3062013</v>
      </c>
      <c r="O9" s="8" t="s">
        <v>140</v>
      </c>
      <c r="Q9" s="8">
        <v>-3062013</v>
      </c>
    </row>
    <row r="10" spans="1:17" ht="26.25" customHeight="1" x14ac:dyDescent="0.45">
      <c r="A10" s="6" t="s">
        <v>33</v>
      </c>
      <c r="C10" s="8">
        <v>295802683</v>
      </c>
      <c r="E10" s="8" t="s">
        <v>140</v>
      </c>
      <c r="G10" s="8" t="s">
        <v>140</v>
      </c>
      <c r="I10" s="8">
        <v>295802683</v>
      </c>
      <c r="K10" s="8">
        <v>295802683</v>
      </c>
      <c r="M10" s="8" t="s">
        <v>140</v>
      </c>
      <c r="O10" s="8" t="s">
        <v>140</v>
      </c>
      <c r="Q10" s="8">
        <v>295802683</v>
      </c>
    </row>
    <row r="11" spans="1:17" ht="26.25" customHeight="1" x14ac:dyDescent="0.45">
      <c r="A11" s="6" t="s">
        <v>37</v>
      </c>
      <c r="C11" s="8">
        <v>157128059</v>
      </c>
      <c r="E11" s="8" t="s">
        <v>140</v>
      </c>
      <c r="G11" s="8" t="s">
        <v>140</v>
      </c>
      <c r="I11" s="8">
        <v>157128059</v>
      </c>
      <c r="K11" s="8">
        <v>157128059</v>
      </c>
      <c r="M11" s="8" t="s">
        <v>140</v>
      </c>
      <c r="O11" s="8" t="s">
        <v>140</v>
      </c>
      <c r="Q11" s="8">
        <v>157128059</v>
      </c>
    </row>
    <row r="12" spans="1:17" ht="26.25" customHeight="1" x14ac:dyDescent="0.45">
      <c r="A12" s="6" t="s">
        <v>41</v>
      </c>
      <c r="C12" s="8">
        <v>15676078880</v>
      </c>
      <c r="E12" s="8">
        <v>2038521000</v>
      </c>
      <c r="G12" s="8" t="s">
        <v>140</v>
      </c>
      <c r="I12" s="8">
        <v>17714599880</v>
      </c>
      <c r="K12" s="8">
        <v>15676078880</v>
      </c>
      <c r="M12" s="8">
        <v>2038521000</v>
      </c>
      <c r="O12" s="8" t="s">
        <v>140</v>
      </c>
      <c r="Q12" s="8">
        <v>17714599880</v>
      </c>
    </row>
    <row r="13" spans="1:17" ht="26.25" customHeight="1" x14ac:dyDescent="0.45">
      <c r="A13" s="6" t="s">
        <v>45</v>
      </c>
      <c r="C13" s="8">
        <v>101908619</v>
      </c>
      <c r="E13" s="8" t="s">
        <v>140</v>
      </c>
      <c r="G13" s="8" t="s">
        <v>140</v>
      </c>
      <c r="I13" s="8">
        <v>101908619</v>
      </c>
      <c r="K13" s="8">
        <v>101908619</v>
      </c>
      <c r="M13" s="8" t="s">
        <v>140</v>
      </c>
      <c r="O13" s="8" t="s">
        <v>140</v>
      </c>
      <c r="Q13" s="8">
        <v>101908619</v>
      </c>
    </row>
    <row r="14" spans="1:17" ht="26.25" customHeight="1" x14ac:dyDescent="0.45">
      <c r="A14" s="6" t="s">
        <v>48</v>
      </c>
      <c r="C14" s="8">
        <v>275207622</v>
      </c>
      <c r="E14" s="8">
        <v>27336800</v>
      </c>
      <c r="G14" s="8" t="s">
        <v>140</v>
      </c>
      <c r="I14" s="8">
        <v>302544422</v>
      </c>
      <c r="K14" s="8">
        <v>275207622</v>
      </c>
      <c r="M14" s="8">
        <v>27336800</v>
      </c>
      <c r="O14" s="8" t="s">
        <v>140</v>
      </c>
      <c r="Q14" s="8">
        <v>302544422</v>
      </c>
    </row>
    <row r="15" spans="1:17" ht="26.25" customHeight="1" x14ac:dyDescent="0.45">
      <c r="A15" s="6" t="s">
        <v>51</v>
      </c>
      <c r="C15" s="8">
        <v>524113013</v>
      </c>
      <c r="E15" s="8">
        <v>-1797596731</v>
      </c>
      <c r="G15" s="8">
        <v>-43392857</v>
      </c>
      <c r="I15" s="8">
        <v>-1316876575</v>
      </c>
      <c r="K15" s="8">
        <v>524113013</v>
      </c>
      <c r="M15" s="8">
        <v>-1797596731</v>
      </c>
      <c r="O15" s="8">
        <v>-43392857</v>
      </c>
      <c r="Q15" s="8">
        <v>-1316876575</v>
      </c>
    </row>
    <row r="16" spans="1:17" ht="26.25" customHeight="1" x14ac:dyDescent="0.45">
      <c r="A16" s="6" t="s">
        <v>55</v>
      </c>
      <c r="C16" s="8">
        <v>73641216</v>
      </c>
      <c r="E16" s="8" t="s">
        <v>140</v>
      </c>
      <c r="G16" s="8" t="s">
        <v>140</v>
      </c>
      <c r="I16" s="8">
        <v>73641216</v>
      </c>
      <c r="K16" s="8">
        <v>73641216</v>
      </c>
      <c r="M16" s="8" t="s">
        <v>140</v>
      </c>
      <c r="O16" s="8" t="s">
        <v>140</v>
      </c>
      <c r="Q16" s="8">
        <v>73641216</v>
      </c>
    </row>
    <row r="17" spans="1:17" ht="26.25" customHeight="1" x14ac:dyDescent="0.45">
      <c r="A17" s="6" t="s">
        <v>58</v>
      </c>
      <c r="C17" s="8">
        <v>81545866</v>
      </c>
      <c r="E17" s="8" t="s">
        <v>140</v>
      </c>
      <c r="G17" s="8" t="s">
        <v>140</v>
      </c>
      <c r="I17" s="8">
        <v>81545866</v>
      </c>
      <c r="K17" s="8">
        <v>81545866</v>
      </c>
      <c r="M17" s="8" t="s">
        <v>140</v>
      </c>
      <c r="O17" s="8" t="s">
        <v>140</v>
      </c>
      <c r="Q17" s="8">
        <v>81545866</v>
      </c>
    </row>
    <row r="18" spans="1:17" ht="26.25" customHeight="1" x14ac:dyDescent="0.45">
      <c r="A18" s="6" t="s">
        <v>62</v>
      </c>
      <c r="C18" s="8">
        <v>66932066</v>
      </c>
      <c r="E18" s="8" t="s">
        <v>140</v>
      </c>
      <c r="G18" s="8" t="s">
        <v>140</v>
      </c>
      <c r="I18" s="8">
        <v>66932066</v>
      </c>
      <c r="K18" s="8">
        <v>66932066</v>
      </c>
      <c r="M18" s="8" t="s">
        <v>140</v>
      </c>
      <c r="O18" s="8" t="s">
        <v>140</v>
      </c>
      <c r="Q18" s="8">
        <v>66932066</v>
      </c>
    </row>
    <row r="19" spans="1:17" ht="26.25" customHeight="1" x14ac:dyDescent="0.45">
      <c r="A19" s="4"/>
      <c r="C19" s="4">
        <f>SUM(C9:$C$18)</f>
        <v>17252358024</v>
      </c>
      <c r="E19" s="4">
        <f>SUM(E9:$E$18)</f>
        <v>265199056</v>
      </c>
      <c r="G19" s="4">
        <f>SUM(G9:$G$18)</f>
        <v>-43392857</v>
      </c>
      <c r="I19" s="4">
        <f>SUM(I9:$I$18)</f>
        <v>17474164223</v>
      </c>
      <c r="K19" s="4">
        <f>SUM(K9:$K$18)</f>
        <v>17252358024</v>
      </c>
      <c r="M19" s="4">
        <f>SUM(M9:$M$18)</f>
        <v>265199056</v>
      </c>
      <c r="O19" s="4">
        <f>SUM(O9:$O$18)</f>
        <v>-43392857</v>
      </c>
      <c r="Q19" s="4">
        <f>SUM(Q9:$Q$18)</f>
        <v>17474164223</v>
      </c>
    </row>
    <row r="20" spans="1:17" ht="18.75" x14ac:dyDescent="0.45">
      <c r="C20" s="5"/>
      <c r="E20" s="5"/>
      <c r="G20" s="5"/>
      <c r="I20" s="5"/>
      <c r="K20" s="5"/>
      <c r="M20" s="5"/>
      <c r="O20" s="5"/>
      <c r="Q20" s="5"/>
    </row>
  </sheetData>
  <sheetProtection algorithmName="SHA-512" hashValue="oWb44qqu+DERUFFdADr7BA9bFOfuK8uMnO8mmP0eGL4mekelhUuFoW4xvgQt9pSBIkJTkVeZ8PYmVtYnL1My5Q==" saltValue="zmd9dlXxt3BcmVh9mJu1xw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K12"/>
  <sheetViews>
    <sheetView rightToLeft="1" view="pageBreakPreview" zoomScale="60" zoomScaleNormal="100" workbookViewId="0">
      <selection activeCell="P24" sqref="P24"/>
    </sheetView>
  </sheetViews>
  <sheetFormatPr defaultRowHeight="18" x14ac:dyDescent="0.45"/>
  <cols>
    <col min="1" max="1" width="30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32" t="str">
        <f>'9'!A1:Q1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0.100000000000001" customHeight="1" x14ac:dyDescent="0.45">
      <c r="A2" s="32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5" spans="1:11" ht="21" x14ac:dyDescent="0.45">
      <c r="A5" s="33" t="s">
        <v>133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7" spans="1:11" ht="21" x14ac:dyDescent="0.45">
      <c r="A7" s="34" t="s">
        <v>134</v>
      </c>
      <c r="B7" s="35"/>
      <c r="C7" s="35"/>
      <c r="E7" s="34" t="s">
        <v>102</v>
      </c>
      <c r="F7" s="35"/>
      <c r="G7" s="35"/>
      <c r="I7" s="34" t="s">
        <v>6</v>
      </c>
      <c r="J7" s="35"/>
      <c r="K7" s="35"/>
    </row>
    <row r="8" spans="1:11" ht="42" x14ac:dyDescent="0.45">
      <c r="A8" s="3" t="s">
        <v>135</v>
      </c>
      <c r="C8" s="3" t="s">
        <v>69</v>
      </c>
      <c r="E8" s="3" t="s">
        <v>136</v>
      </c>
      <c r="G8" s="3" t="s">
        <v>137</v>
      </c>
      <c r="I8" s="3" t="s">
        <v>136</v>
      </c>
      <c r="K8" s="3" t="s">
        <v>137</v>
      </c>
    </row>
    <row r="9" spans="1:11" ht="18.75" x14ac:dyDescent="0.45">
      <c r="A9" s="6" t="s">
        <v>138</v>
      </c>
      <c r="C9" s="7" t="s">
        <v>77</v>
      </c>
      <c r="E9" s="8">
        <v>18622</v>
      </c>
      <c r="G9" s="16">
        <f>E9*100/$E$11</f>
        <v>6.9576978546288757</v>
      </c>
      <c r="I9" s="8">
        <v>18622</v>
      </c>
      <c r="K9" s="16">
        <f>I9*100/$E$11</f>
        <v>6.9576978546288757</v>
      </c>
    </row>
    <row r="10" spans="1:11" ht="18.75" x14ac:dyDescent="0.45">
      <c r="A10" s="6" t="s">
        <v>139</v>
      </c>
      <c r="C10" s="7" t="s">
        <v>87</v>
      </c>
      <c r="E10" s="8">
        <v>249024</v>
      </c>
      <c r="G10" s="16">
        <f>E10*100/$E$11</f>
        <v>93.042302145371124</v>
      </c>
      <c r="I10" s="8">
        <v>249024</v>
      </c>
      <c r="K10" s="16">
        <f>I10*100/$E$11</f>
        <v>93.042302145371124</v>
      </c>
    </row>
    <row r="11" spans="1:11" ht="18.75" x14ac:dyDescent="0.45">
      <c r="A11" s="14"/>
      <c r="E11" s="4">
        <f>SUM(E9:$E$10)</f>
        <v>267646</v>
      </c>
      <c r="G11" s="19">
        <f>SUM(G9:$G$10)</f>
        <v>100</v>
      </c>
      <c r="I11" s="4">
        <f>SUM(I9:$I$10)</f>
        <v>267646</v>
      </c>
      <c r="K11" s="19">
        <f>SUM($K9:K$10)</f>
        <v>100</v>
      </c>
    </row>
    <row r="12" spans="1:11" ht="18.75" x14ac:dyDescent="0.45">
      <c r="E12" s="5"/>
      <c r="G12" s="5"/>
      <c r="I12" s="5"/>
      <c r="K12" s="5"/>
    </row>
  </sheetData>
  <sheetProtection algorithmName="SHA-512" hashValue="a8yNCOBabwNvf3sf31rti2wgR/XZy7Sg2js4zPIBg5zKZMjSKuPtRh4XJxMjYx0zCS+j7HWyrP9oEpDJZNF3qg==" saltValue="mFkRM/1KfvtoYAGek84bWw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14"/>
  <sheetViews>
    <sheetView rightToLeft="1" view="pageBreakPreview" zoomScale="73" zoomScaleNormal="100" zoomScaleSheetLayoutView="73" workbookViewId="0">
      <selection activeCell="G26" sqref="G26"/>
    </sheetView>
  </sheetViews>
  <sheetFormatPr defaultRowHeight="18" x14ac:dyDescent="0.45"/>
  <cols>
    <col min="1" max="1" width="14" style="1" bestFit="1" customWidth="1"/>
    <col min="2" max="2" width="1.42578125" style="1" customWidth="1"/>
    <col min="3" max="3" width="17.28515625" style="1" bestFit="1" customWidth="1"/>
    <col min="4" max="4" width="1.42578125" style="1" customWidth="1"/>
    <col min="5" max="5" width="23.28515625" style="1" bestFit="1" customWidth="1"/>
    <col min="6" max="6" width="1.42578125" style="1" customWidth="1"/>
    <col min="7" max="7" width="23" style="1" bestFit="1" customWidth="1"/>
    <col min="8" max="8" width="1.42578125" style="1" customWidth="1"/>
    <col min="9" max="9" width="16.140625" style="1" bestFit="1" customWidth="1"/>
    <col min="10" max="10" width="21.5703125" style="1" bestFit="1" customWidth="1"/>
    <col min="11" max="11" width="1.42578125" style="1" customWidth="1"/>
    <col min="12" max="12" width="5.42578125" style="1" bestFit="1" customWidth="1"/>
    <col min="13" max="13" width="9.7109375" style="1" bestFit="1" customWidth="1"/>
    <col min="14" max="14" width="1.42578125" style="1" customWidth="1"/>
    <col min="15" max="15" width="17.28515625" style="1" bestFit="1" customWidth="1"/>
    <col min="16" max="16" width="1.42578125" style="1" customWidth="1"/>
    <col min="17" max="17" width="15.5703125" style="1" bestFit="1" customWidth="1"/>
    <col min="18" max="18" width="1.42578125" style="1" customWidth="1"/>
    <col min="19" max="19" width="23.28515625" style="1" bestFit="1" customWidth="1"/>
    <col min="20" max="20" width="1.42578125" style="1" customWidth="1"/>
    <col min="21" max="21" width="23.28515625" style="1" bestFit="1" customWidth="1"/>
    <col min="22" max="22" width="1.42578125" style="1" customWidth="1"/>
    <col min="23" max="23" width="16.85546875" style="1" bestFit="1" customWidth="1"/>
    <col min="24" max="16384" width="9.140625" style="1"/>
  </cols>
  <sheetData>
    <row r="1" spans="1:23" ht="20.100000000000001" customHeight="1" x14ac:dyDescent="0.45">
      <c r="A1" s="32" t="str">
        <f>'0'!A22:J22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100000000000001" customHeight="1" x14ac:dyDescent="0.45">
      <c r="A2" s="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5" spans="1:23" ht="21" x14ac:dyDescent="0.45">
      <c r="A5" s="33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ht="21" x14ac:dyDescent="0.45">
      <c r="A6" s="33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8" spans="1:23" ht="21" x14ac:dyDescent="0.45">
      <c r="C8" s="34" t="s">
        <v>4</v>
      </c>
      <c r="D8" s="35"/>
      <c r="E8" s="35"/>
      <c r="F8" s="35"/>
      <c r="G8" s="35"/>
      <c r="I8" s="34" t="s">
        <v>5</v>
      </c>
      <c r="J8" s="35"/>
      <c r="K8" s="35"/>
      <c r="L8" s="35"/>
      <c r="M8" s="35"/>
      <c r="O8" s="34" t="s">
        <v>6</v>
      </c>
      <c r="P8" s="35"/>
      <c r="Q8" s="35"/>
      <c r="R8" s="35"/>
      <c r="S8" s="35"/>
      <c r="T8" s="35"/>
      <c r="U8" s="35"/>
      <c r="V8" s="35"/>
      <c r="W8" s="35"/>
    </row>
    <row r="9" spans="1:23" ht="18.75" x14ac:dyDescent="0.45">
      <c r="A9" s="36" t="s">
        <v>7</v>
      </c>
      <c r="C9" s="36" t="s">
        <v>8</v>
      </c>
      <c r="E9" s="36" t="s">
        <v>9</v>
      </c>
      <c r="G9" s="36" t="s">
        <v>10</v>
      </c>
      <c r="I9" s="36" t="s">
        <v>11</v>
      </c>
      <c r="J9" s="31"/>
      <c r="L9" s="36" t="s">
        <v>12</v>
      </c>
      <c r="M9" s="31"/>
      <c r="O9" s="36" t="s">
        <v>8</v>
      </c>
      <c r="Q9" s="38" t="s">
        <v>13</v>
      </c>
      <c r="S9" s="36" t="s">
        <v>9</v>
      </c>
      <c r="U9" s="36" t="s">
        <v>10</v>
      </c>
      <c r="W9" s="38" t="s">
        <v>14</v>
      </c>
    </row>
    <row r="10" spans="1:23" ht="18.75" x14ac:dyDescent="0.45">
      <c r="A10" s="37"/>
      <c r="C10" s="37"/>
      <c r="E10" s="37"/>
      <c r="G10" s="37"/>
      <c r="I10" s="11" t="s">
        <v>8</v>
      </c>
      <c r="J10" s="11" t="s">
        <v>9</v>
      </c>
      <c r="L10" s="11" t="s">
        <v>8</v>
      </c>
      <c r="M10" s="11" t="s">
        <v>15</v>
      </c>
      <c r="O10" s="37"/>
      <c r="Q10" s="37"/>
      <c r="S10" s="37"/>
      <c r="U10" s="37"/>
      <c r="W10" s="37"/>
    </row>
    <row r="11" spans="1:23" ht="37.5" x14ac:dyDescent="0.45">
      <c r="A11" s="12" t="s">
        <v>16</v>
      </c>
      <c r="C11" s="8">
        <v>17965000</v>
      </c>
      <c r="E11" s="8">
        <v>180422772925</v>
      </c>
      <c r="G11" s="8">
        <v>181394517150</v>
      </c>
      <c r="I11" s="8">
        <v>90000000</v>
      </c>
      <c r="J11" s="8">
        <v>911150808750</v>
      </c>
      <c r="L11" s="8" t="s">
        <v>140</v>
      </c>
      <c r="M11" s="8" t="s">
        <v>140</v>
      </c>
      <c r="O11" s="8">
        <v>107965000</v>
      </c>
      <c r="Q11" s="8">
        <v>10092</v>
      </c>
      <c r="S11" s="8">
        <v>1091573581675</v>
      </c>
      <c r="U11" s="8">
        <v>1089378483229</v>
      </c>
      <c r="W11" s="16">
        <f>U11*100/'0'!$BA$1</f>
        <v>11.573519550328959</v>
      </c>
    </row>
    <row r="12" spans="1:23" ht="18.75" x14ac:dyDescent="0.45">
      <c r="A12" s="12" t="s">
        <v>17</v>
      </c>
      <c r="C12" s="8">
        <v>877478435</v>
      </c>
      <c r="E12" s="8">
        <v>3972445094929</v>
      </c>
      <c r="G12" s="8">
        <v>6567318519907</v>
      </c>
      <c r="I12" s="1" t="s">
        <v>140</v>
      </c>
      <c r="J12" s="1" t="s">
        <v>140</v>
      </c>
      <c r="L12" s="8" t="s">
        <v>140</v>
      </c>
      <c r="M12" s="8" t="s">
        <v>140</v>
      </c>
      <c r="N12" s="7"/>
      <c r="O12" s="8">
        <v>877478435</v>
      </c>
      <c r="Q12" s="8">
        <v>7970</v>
      </c>
      <c r="S12" s="8">
        <v>3972445094929</v>
      </c>
      <c r="U12" s="8">
        <v>6988188064574</v>
      </c>
      <c r="W12" s="16">
        <f>U12*100/'0'!$BA$1</f>
        <v>74.242269727041403</v>
      </c>
    </row>
    <row r="13" spans="1:23" ht="18.75" x14ac:dyDescent="0.45">
      <c r="A13" s="14"/>
      <c r="B13" s="13"/>
      <c r="C13" s="14"/>
      <c r="E13" s="4">
        <f>SUM(E11:$E$12)</f>
        <v>4152867867854</v>
      </c>
      <c r="G13" s="4">
        <f>SUM(G11:$G$12)</f>
        <v>6748713037057</v>
      </c>
      <c r="I13" s="14"/>
      <c r="J13" s="4">
        <f>SUM(J11:$J$12)</f>
        <v>911150808750</v>
      </c>
      <c r="L13" s="14"/>
      <c r="M13" s="4" t="s">
        <v>140</v>
      </c>
      <c r="O13" s="14"/>
      <c r="Q13" s="14"/>
      <c r="S13" s="4">
        <f>SUM(S11:$S$12)</f>
        <v>5064018676604</v>
      </c>
      <c r="U13" s="4">
        <f>SUM(U11:$U$12)</f>
        <v>8077566547803</v>
      </c>
      <c r="W13" s="17">
        <f>SUM(W11:$W$12)</f>
        <v>85.815789277370357</v>
      </c>
    </row>
    <row r="14" spans="1:23" ht="18.75" x14ac:dyDescent="0.45">
      <c r="A14" s="13"/>
      <c r="B14" s="13"/>
      <c r="C14" s="14"/>
      <c r="E14" s="5"/>
      <c r="G14" s="5"/>
      <c r="I14" s="14"/>
      <c r="J14" s="5"/>
      <c r="L14" s="14"/>
      <c r="M14" s="5"/>
      <c r="O14" s="14"/>
      <c r="Q14" s="14"/>
      <c r="S14" s="5"/>
      <c r="U14" s="5"/>
      <c r="W14" s="5"/>
    </row>
  </sheetData>
  <sheetProtection algorithmName="SHA-512" hashValue="QFIf9+QoppyOw9kwf0cfVG8BnSeNhybFwtGhQMvWbyCjvSU0QIDI2umyNQTqZ0mVY+qARvoeiEuOGCHDe4ZWnQ==" saltValue="DOiGkfWrl7MAgiC9efKCeQ==" spinCount="100000" sheet="1" objects="1" scenario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21"/>
  <sheetViews>
    <sheetView rightToLeft="1" view="pageBreakPreview" zoomScale="60" zoomScaleNormal="100" workbookViewId="0">
      <selection activeCell="D29" sqref="D29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17.7109375" style="1" bestFit="1" customWidth="1"/>
    <col min="4" max="4" width="1.42578125" style="1" customWidth="1"/>
    <col min="5" max="5" width="25.140625" style="1" bestFit="1" customWidth="1"/>
    <col min="6" max="6" width="1.42578125" style="1" customWidth="1"/>
    <col min="7" max="7" width="14" style="1" bestFit="1" customWidth="1"/>
    <col min="8" max="8" width="1.42578125" style="1" customWidth="1"/>
    <col min="9" max="9" width="12" style="1" bestFit="1" customWidth="1"/>
    <col min="10" max="10" width="1.42578125" style="1" customWidth="1"/>
    <col min="11" max="11" width="11.85546875" style="1" bestFit="1" customWidth="1"/>
    <col min="12" max="12" width="1.42578125" style="1" customWidth="1"/>
    <col min="13" max="13" width="14.7109375" style="1" bestFit="1" customWidth="1"/>
    <col min="14" max="14" width="1.42578125" style="1" customWidth="1"/>
    <col min="15" max="15" width="23.28515625" style="1" bestFit="1" customWidth="1"/>
    <col min="16" max="16" width="1.42578125" style="1" customWidth="1"/>
    <col min="17" max="17" width="23.28515625" style="1" bestFit="1" customWidth="1"/>
    <col min="18" max="18" width="1.42578125" style="1" customWidth="1"/>
    <col min="19" max="19" width="13" style="1" bestFit="1" customWidth="1"/>
    <col min="20" max="20" width="21.28515625" style="1" bestFit="1" customWidth="1"/>
    <col min="21" max="21" width="1.42578125" style="1" customWidth="1"/>
    <col min="22" max="22" width="11.85546875" style="1" bestFit="1" customWidth="1"/>
    <col min="23" max="23" width="20.140625" style="1" bestFit="1" customWidth="1"/>
    <col min="24" max="24" width="1.42578125" style="1" customWidth="1"/>
    <col min="25" max="25" width="14.7109375" style="1" bestFit="1" customWidth="1"/>
    <col min="26" max="26" width="1.42578125" style="1" customWidth="1"/>
    <col min="27" max="27" width="15.42578125" style="1" bestFit="1" customWidth="1"/>
    <col min="28" max="28" width="1.42578125" style="1" customWidth="1"/>
    <col min="29" max="29" width="23.28515625" style="1" bestFit="1" customWidth="1"/>
    <col min="30" max="30" width="1.42578125" style="1" customWidth="1"/>
    <col min="31" max="31" width="23" style="1" bestFit="1" customWidth="1"/>
    <col min="32" max="32" width="1.42578125" style="1" customWidth="1"/>
    <col min="33" max="33" width="16.85546875" style="1" bestFit="1" customWidth="1"/>
    <col min="34" max="16384" width="9.140625" style="1"/>
  </cols>
  <sheetData>
    <row r="1" spans="1:33" ht="20.100000000000001" customHeight="1" x14ac:dyDescent="0.45">
      <c r="A1" s="32" t="str">
        <f>'1'!A1:W1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3" ht="20.100000000000001" customHeight="1" x14ac:dyDescent="0.45">
      <c r="A2" s="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5" spans="1:33" ht="21" x14ac:dyDescent="0.45">
      <c r="A5" s="33" t="s">
        <v>19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7" spans="1:33" ht="21" x14ac:dyDescent="0.45">
      <c r="C7" s="34" t="s">
        <v>20</v>
      </c>
      <c r="D7" s="35"/>
      <c r="E7" s="35"/>
      <c r="F7" s="35"/>
      <c r="G7" s="35"/>
      <c r="H7" s="35"/>
      <c r="I7" s="35"/>
      <c r="J7" s="35"/>
      <c r="K7" s="35"/>
      <c r="M7" s="34" t="s">
        <v>4</v>
      </c>
      <c r="N7" s="35"/>
      <c r="O7" s="35"/>
      <c r="P7" s="35"/>
      <c r="Q7" s="35"/>
      <c r="S7" s="34" t="s">
        <v>5</v>
      </c>
      <c r="T7" s="35"/>
      <c r="U7" s="35"/>
      <c r="V7" s="35"/>
      <c r="W7" s="35"/>
      <c r="Y7" s="34" t="s">
        <v>6</v>
      </c>
      <c r="Z7" s="35"/>
      <c r="AA7" s="35"/>
      <c r="AB7" s="35"/>
      <c r="AC7" s="35"/>
      <c r="AD7" s="35"/>
      <c r="AE7" s="35"/>
      <c r="AF7" s="35"/>
      <c r="AG7" s="35"/>
    </row>
    <row r="8" spans="1:33" ht="18.75" customHeight="1" x14ac:dyDescent="0.45">
      <c r="A8" s="36" t="s">
        <v>21</v>
      </c>
      <c r="C8" s="38" t="s">
        <v>22</v>
      </c>
      <c r="D8" s="20"/>
      <c r="E8" s="38" t="s">
        <v>23</v>
      </c>
      <c r="F8" s="20"/>
      <c r="G8" s="38" t="s">
        <v>24</v>
      </c>
      <c r="H8" s="20"/>
      <c r="I8" s="38" t="s">
        <v>25</v>
      </c>
      <c r="J8" s="20"/>
      <c r="K8" s="38" t="s">
        <v>26</v>
      </c>
      <c r="L8" s="20"/>
      <c r="M8" s="36" t="s">
        <v>8</v>
      </c>
      <c r="N8" s="20"/>
      <c r="O8" s="36" t="s">
        <v>9</v>
      </c>
      <c r="P8" s="20"/>
      <c r="Q8" s="36" t="s">
        <v>10</v>
      </c>
      <c r="R8" s="20"/>
      <c r="S8" s="36" t="s">
        <v>11</v>
      </c>
      <c r="T8" s="39"/>
      <c r="U8" s="20"/>
      <c r="V8" s="36" t="s">
        <v>12</v>
      </c>
      <c r="W8" s="39"/>
      <c r="X8" s="20"/>
      <c r="Y8" s="36" t="s">
        <v>8</v>
      </c>
      <c r="Z8" s="20"/>
      <c r="AA8" s="38" t="s">
        <v>27</v>
      </c>
      <c r="AB8" s="20"/>
      <c r="AC8" s="36" t="s">
        <v>9</v>
      </c>
      <c r="AD8" s="20"/>
      <c r="AE8" s="36" t="s">
        <v>10</v>
      </c>
      <c r="AF8" s="20"/>
      <c r="AG8" s="38" t="s">
        <v>14</v>
      </c>
    </row>
    <row r="9" spans="1:33" ht="18.75" x14ac:dyDescent="0.45">
      <c r="A9" s="37"/>
      <c r="C9" s="37"/>
      <c r="D9" s="20"/>
      <c r="E9" s="37"/>
      <c r="F9" s="20"/>
      <c r="G9" s="37"/>
      <c r="H9" s="20"/>
      <c r="I9" s="37"/>
      <c r="J9" s="20"/>
      <c r="K9" s="37"/>
      <c r="L9" s="20"/>
      <c r="M9" s="37"/>
      <c r="N9" s="20"/>
      <c r="O9" s="37"/>
      <c r="P9" s="20"/>
      <c r="Q9" s="37"/>
      <c r="R9" s="20"/>
      <c r="S9" s="11" t="s">
        <v>8</v>
      </c>
      <c r="T9" s="11" t="s">
        <v>9</v>
      </c>
      <c r="U9" s="20"/>
      <c r="V9" s="11" t="s">
        <v>8</v>
      </c>
      <c r="W9" s="11" t="s">
        <v>15</v>
      </c>
      <c r="X9" s="20"/>
      <c r="Y9" s="37"/>
      <c r="Z9" s="20"/>
      <c r="AA9" s="37"/>
      <c r="AB9" s="20"/>
      <c r="AC9" s="37"/>
      <c r="AD9" s="20"/>
      <c r="AE9" s="37"/>
      <c r="AF9" s="20"/>
      <c r="AG9" s="37"/>
    </row>
    <row r="10" spans="1:33" ht="30" customHeight="1" x14ac:dyDescent="0.45">
      <c r="A10" s="12" t="s">
        <v>28</v>
      </c>
      <c r="C10" s="7" t="s">
        <v>29</v>
      </c>
      <c r="D10" s="20"/>
      <c r="E10" s="7" t="s">
        <v>30</v>
      </c>
      <c r="F10" s="20"/>
      <c r="G10" s="7" t="s">
        <v>31</v>
      </c>
      <c r="H10" s="20"/>
      <c r="I10" s="7" t="s">
        <v>32</v>
      </c>
      <c r="J10" s="20"/>
      <c r="K10" s="7" t="s">
        <v>140</v>
      </c>
      <c r="L10" s="20"/>
      <c r="M10" s="20" t="s">
        <v>140</v>
      </c>
      <c r="N10" s="20"/>
      <c r="O10" s="20" t="s">
        <v>140</v>
      </c>
      <c r="P10" s="20"/>
      <c r="Q10" s="20" t="s">
        <v>140</v>
      </c>
      <c r="R10" s="7"/>
      <c r="S10" s="8">
        <v>1000</v>
      </c>
      <c r="T10" s="8">
        <v>2113265006</v>
      </c>
      <c r="U10" s="20"/>
      <c r="V10" s="20" t="s">
        <v>140</v>
      </c>
      <c r="W10" s="20" t="s">
        <v>140</v>
      </c>
      <c r="X10" s="20"/>
      <c r="Y10" s="8">
        <v>1000</v>
      </c>
      <c r="Z10" s="20"/>
      <c r="AA10" s="8">
        <v>2111734</v>
      </c>
      <c r="AB10" s="20"/>
      <c r="AC10" s="8">
        <v>2113265006</v>
      </c>
      <c r="AD10" s="20"/>
      <c r="AE10" s="8">
        <v>2110202993</v>
      </c>
      <c r="AF10" s="20"/>
      <c r="AG10" s="21">
        <f>AE10*100/'0'!$BA$1</f>
        <v>2.2418724043693355E-2</v>
      </c>
    </row>
    <row r="11" spans="1:33" ht="30" customHeight="1" x14ac:dyDescent="0.45">
      <c r="A11" s="12" t="s">
        <v>33</v>
      </c>
      <c r="C11" s="7" t="s">
        <v>29</v>
      </c>
      <c r="D11" s="20"/>
      <c r="E11" s="7" t="s">
        <v>30</v>
      </c>
      <c r="F11" s="20"/>
      <c r="G11" s="7" t="s">
        <v>34</v>
      </c>
      <c r="H11" s="20"/>
      <c r="I11" s="7" t="s">
        <v>35</v>
      </c>
      <c r="J11" s="20"/>
      <c r="K11" s="7" t="s">
        <v>36</v>
      </c>
      <c r="L11" s="20"/>
      <c r="M11" s="8">
        <v>22920</v>
      </c>
      <c r="N11" s="20"/>
      <c r="O11" s="8">
        <v>22687414750</v>
      </c>
      <c r="P11" s="20"/>
      <c r="Q11" s="8">
        <v>23361450660</v>
      </c>
      <c r="R11" s="20"/>
      <c r="S11" s="20" t="s">
        <v>140</v>
      </c>
      <c r="T11" s="20" t="s">
        <v>140</v>
      </c>
      <c r="U11" s="20"/>
      <c r="V11" s="20" t="s">
        <v>140</v>
      </c>
      <c r="W11" s="20" t="s">
        <v>140</v>
      </c>
      <c r="X11" s="7"/>
      <c r="Y11" s="8">
        <v>22920</v>
      </c>
      <c r="Z11" s="20"/>
      <c r="AA11" s="8">
        <v>1020000</v>
      </c>
      <c r="AB11" s="20"/>
      <c r="AC11" s="8">
        <v>22687414750</v>
      </c>
      <c r="AD11" s="20"/>
      <c r="AE11" s="8">
        <v>23361450660</v>
      </c>
      <c r="AF11" s="20"/>
      <c r="AG11" s="21">
        <f>AE11*100/'0'!$BA$1</f>
        <v>0.24819124858804426</v>
      </c>
    </row>
    <row r="12" spans="1:33" ht="30" customHeight="1" x14ac:dyDescent="0.45">
      <c r="A12" s="12" t="s">
        <v>37</v>
      </c>
      <c r="C12" s="7" t="s">
        <v>29</v>
      </c>
      <c r="D12" s="20"/>
      <c r="E12" s="7" t="s">
        <v>30</v>
      </c>
      <c r="F12" s="20"/>
      <c r="G12" s="7" t="s">
        <v>38</v>
      </c>
      <c r="H12" s="20"/>
      <c r="I12" s="7" t="s">
        <v>39</v>
      </c>
      <c r="J12" s="20"/>
      <c r="K12" s="7" t="s">
        <v>40</v>
      </c>
      <c r="L12" s="20"/>
      <c r="M12" s="8">
        <v>10000</v>
      </c>
      <c r="N12" s="20"/>
      <c r="O12" s="8">
        <v>10007250000</v>
      </c>
      <c r="P12" s="20"/>
      <c r="Q12" s="8">
        <v>9992750000</v>
      </c>
      <c r="R12" s="20"/>
      <c r="S12" s="20" t="s">
        <v>140</v>
      </c>
      <c r="T12" s="20" t="s">
        <v>140</v>
      </c>
      <c r="U12" s="20"/>
      <c r="V12" s="20" t="s">
        <v>140</v>
      </c>
      <c r="W12" s="20" t="s">
        <v>140</v>
      </c>
      <c r="X12" s="7"/>
      <c r="Y12" s="8">
        <v>10000</v>
      </c>
      <c r="Z12" s="20"/>
      <c r="AA12" s="8">
        <v>1000000</v>
      </c>
      <c r="AB12" s="20"/>
      <c r="AC12" s="8">
        <v>10007250000</v>
      </c>
      <c r="AD12" s="20"/>
      <c r="AE12" s="8">
        <v>9992750000</v>
      </c>
      <c r="AF12" s="20"/>
      <c r="AG12" s="21">
        <f>AE12*100/'0'!$BA$1</f>
        <v>0.10616263242482131</v>
      </c>
    </row>
    <row r="13" spans="1:33" ht="30" customHeight="1" x14ac:dyDescent="0.45">
      <c r="A13" s="12" t="s">
        <v>41</v>
      </c>
      <c r="C13" s="7" t="s">
        <v>29</v>
      </c>
      <c r="D13" s="20"/>
      <c r="E13" s="7" t="s">
        <v>42</v>
      </c>
      <c r="F13" s="20"/>
      <c r="G13" s="7" t="s">
        <v>43</v>
      </c>
      <c r="H13" s="20"/>
      <c r="I13" s="7" t="s">
        <v>44</v>
      </c>
      <c r="J13" s="20"/>
      <c r="K13" s="7" t="s">
        <v>36</v>
      </c>
      <c r="L13" s="20"/>
      <c r="M13" s="8">
        <v>1200000</v>
      </c>
      <c r="N13" s="20"/>
      <c r="O13" s="8">
        <v>1200450000000</v>
      </c>
      <c r="P13" s="20"/>
      <c r="Q13" s="8">
        <v>1136007796800</v>
      </c>
      <c r="R13" s="20"/>
      <c r="S13" s="20" t="s">
        <v>140</v>
      </c>
      <c r="T13" s="20" t="s">
        <v>140</v>
      </c>
      <c r="U13" s="20"/>
      <c r="V13" s="20" t="s">
        <v>140</v>
      </c>
      <c r="W13" s="20" t="s">
        <v>140</v>
      </c>
      <c r="X13" s="7"/>
      <c r="Y13" s="8">
        <v>1200000</v>
      </c>
      <c r="Z13" s="20"/>
      <c r="AA13" s="8">
        <v>949060</v>
      </c>
      <c r="AB13" s="20"/>
      <c r="AC13" s="8">
        <v>1200450000000</v>
      </c>
      <c r="AD13" s="20"/>
      <c r="AE13" s="8">
        <v>1138046317800</v>
      </c>
      <c r="AF13" s="20"/>
      <c r="AG13" s="21">
        <f>AE13*100/'0'!$BA$1</f>
        <v>12.090564951492111</v>
      </c>
    </row>
    <row r="14" spans="1:33" ht="30" customHeight="1" x14ac:dyDescent="0.45">
      <c r="A14" s="12" t="s">
        <v>45</v>
      </c>
      <c r="C14" s="7" t="s">
        <v>29</v>
      </c>
      <c r="D14" s="20"/>
      <c r="E14" s="7" t="s">
        <v>42</v>
      </c>
      <c r="F14" s="20"/>
      <c r="G14" s="7" t="s">
        <v>46</v>
      </c>
      <c r="H14" s="20"/>
      <c r="I14" s="7" t="s">
        <v>47</v>
      </c>
      <c r="J14" s="20"/>
      <c r="K14" s="7" t="s">
        <v>40</v>
      </c>
      <c r="L14" s="20"/>
      <c r="M14" s="8">
        <v>7000</v>
      </c>
      <c r="N14" s="20"/>
      <c r="O14" s="8">
        <v>7107649312</v>
      </c>
      <c r="P14" s="20"/>
      <c r="Q14" s="8">
        <v>7344671250</v>
      </c>
      <c r="R14" s="20"/>
      <c r="S14" s="20" t="s">
        <v>140</v>
      </c>
      <c r="T14" s="20" t="s">
        <v>140</v>
      </c>
      <c r="U14" s="20"/>
      <c r="V14" s="20" t="s">
        <v>140</v>
      </c>
      <c r="W14" s="20" t="s">
        <v>140</v>
      </c>
      <c r="X14" s="7"/>
      <c r="Y14" s="8">
        <v>7000</v>
      </c>
      <c r="Z14" s="20"/>
      <c r="AA14" s="8">
        <v>1050000</v>
      </c>
      <c r="AB14" s="20"/>
      <c r="AC14" s="8">
        <v>7107649312</v>
      </c>
      <c r="AD14" s="20"/>
      <c r="AE14" s="8">
        <v>7344671250</v>
      </c>
      <c r="AF14" s="20"/>
      <c r="AG14" s="21">
        <f>AE14*100/'0'!$BA$1</f>
        <v>7.8029534832243674E-2</v>
      </c>
    </row>
    <row r="15" spans="1:33" ht="30" customHeight="1" x14ac:dyDescent="0.45">
      <c r="A15" s="12" t="s">
        <v>48</v>
      </c>
      <c r="C15" s="7" t="s">
        <v>29</v>
      </c>
      <c r="D15" s="20"/>
      <c r="E15" s="7" t="s">
        <v>42</v>
      </c>
      <c r="F15" s="20"/>
      <c r="G15" s="7" t="s">
        <v>49</v>
      </c>
      <c r="H15" s="20"/>
      <c r="I15" s="7" t="s">
        <v>50</v>
      </c>
      <c r="J15" s="20"/>
      <c r="K15" s="7" t="s">
        <v>40</v>
      </c>
      <c r="L15" s="20"/>
      <c r="M15" s="8">
        <v>17000</v>
      </c>
      <c r="N15" s="20"/>
      <c r="O15" s="8">
        <v>15684722101</v>
      </c>
      <c r="P15" s="20"/>
      <c r="Q15" s="8">
        <v>17157551750</v>
      </c>
      <c r="R15" s="20"/>
      <c r="S15" s="8">
        <v>3200</v>
      </c>
      <c r="T15" s="8">
        <v>3202320000</v>
      </c>
      <c r="U15" s="20"/>
      <c r="V15" s="20" t="s">
        <v>140</v>
      </c>
      <c r="W15" s="20" t="s">
        <v>140</v>
      </c>
      <c r="X15" s="20"/>
      <c r="Y15" s="8">
        <v>20200</v>
      </c>
      <c r="Z15" s="20"/>
      <c r="AA15" s="8">
        <v>1010000</v>
      </c>
      <c r="AB15" s="20"/>
      <c r="AC15" s="8">
        <v>18887042101</v>
      </c>
      <c r="AD15" s="20"/>
      <c r="AE15" s="8">
        <v>20387208550</v>
      </c>
      <c r="AF15" s="20"/>
      <c r="AG15" s="21">
        <f>AE15*100/'0'!$BA$1</f>
        <v>0.21659300267312045</v>
      </c>
    </row>
    <row r="16" spans="1:33" ht="30" customHeight="1" x14ac:dyDescent="0.45">
      <c r="A16" s="12" t="s">
        <v>51</v>
      </c>
      <c r="C16" s="7" t="s">
        <v>29</v>
      </c>
      <c r="D16" s="20"/>
      <c r="E16" s="7" t="s">
        <v>42</v>
      </c>
      <c r="F16" s="20"/>
      <c r="G16" s="7" t="s">
        <v>52</v>
      </c>
      <c r="H16" s="20"/>
      <c r="I16" s="7" t="s">
        <v>53</v>
      </c>
      <c r="J16" s="20"/>
      <c r="K16" s="7" t="s">
        <v>54</v>
      </c>
      <c r="L16" s="20"/>
      <c r="M16" s="20" t="s">
        <v>140</v>
      </c>
      <c r="N16" s="20"/>
      <c r="O16" s="20" t="s">
        <v>140</v>
      </c>
      <c r="P16" s="20"/>
      <c r="Q16" s="20" t="s">
        <v>140</v>
      </c>
      <c r="R16" s="7"/>
      <c r="S16" s="8">
        <v>140000</v>
      </c>
      <c r="T16" s="8">
        <v>140067500000</v>
      </c>
      <c r="U16" s="20"/>
      <c r="V16" s="8">
        <v>90000</v>
      </c>
      <c r="W16" s="8">
        <v>89938750000</v>
      </c>
      <c r="X16" s="20"/>
      <c r="Y16" s="8">
        <v>50000</v>
      </c>
      <c r="Z16" s="20"/>
      <c r="AA16" s="8">
        <v>965230</v>
      </c>
      <c r="AB16" s="20"/>
      <c r="AC16" s="8">
        <v>50024107143</v>
      </c>
      <c r="AD16" s="20"/>
      <c r="AE16" s="8">
        <v>48226510412</v>
      </c>
      <c r="AF16" s="20"/>
      <c r="AG16" s="21">
        <f>AE16*100/'0'!$BA$1</f>
        <v>0.51235678847173938</v>
      </c>
    </row>
    <row r="17" spans="1:33" ht="30" customHeight="1" x14ac:dyDescent="0.45">
      <c r="A17" s="12" t="s">
        <v>55</v>
      </c>
      <c r="C17" s="7" t="s">
        <v>29</v>
      </c>
      <c r="D17" s="20"/>
      <c r="E17" s="7" t="s">
        <v>42</v>
      </c>
      <c r="F17" s="20"/>
      <c r="G17" s="7" t="s">
        <v>56</v>
      </c>
      <c r="H17" s="20"/>
      <c r="I17" s="7" t="s">
        <v>57</v>
      </c>
      <c r="J17" s="20"/>
      <c r="K17" s="7" t="s">
        <v>40</v>
      </c>
      <c r="L17" s="20"/>
      <c r="M17" s="8">
        <v>5000</v>
      </c>
      <c r="N17" s="20"/>
      <c r="O17" s="8">
        <v>5100695325</v>
      </c>
      <c r="P17" s="20"/>
      <c r="Q17" s="8">
        <v>5251190125</v>
      </c>
      <c r="R17" s="20"/>
      <c r="S17" s="20" t="s">
        <v>140</v>
      </c>
      <c r="T17" s="20" t="s">
        <v>140</v>
      </c>
      <c r="U17" s="20"/>
      <c r="V17" s="20" t="s">
        <v>140</v>
      </c>
      <c r="W17" s="20" t="s">
        <v>140</v>
      </c>
      <c r="X17" s="7"/>
      <c r="Y17" s="8">
        <v>5000</v>
      </c>
      <c r="Z17" s="20"/>
      <c r="AA17" s="8">
        <v>1051000</v>
      </c>
      <c r="AB17" s="20"/>
      <c r="AC17" s="8">
        <v>5100695325</v>
      </c>
      <c r="AD17" s="20"/>
      <c r="AE17" s="8">
        <v>5251190125</v>
      </c>
      <c r="AF17" s="20"/>
      <c r="AG17" s="21">
        <f>AE17*100/'0'!$BA$1</f>
        <v>5.5788463339243602E-2</v>
      </c>
    </row>
    <row r="18" spans="1:33" ht="30" customHeight="1" x14ac:dyDescent="0.45">
      <c r="A18" s="12" t="s">
        <v>58</v>
      </c>
      <c r="C18" s="7" t="s">
        <v>59</v>
      </c>
      <c r="D18" s="20"/>
      <c r="E18" s="7" t="s">
        <v>30</v>
      </c>
      <c r="F18" s="20"/>
      <c r="G18" s="7" t="s">
        <v>60</v>
      </c>
      <c r="H18" s="20"/>
      <c r="I18" s="7" t="s">
        <v>61</v>
      </c>
      <c r="J18" s="20"/>
      <c r="K18" s="7" t="s">
        <v>40</v>
      </c>
      <c r="L18" s="20"/>
      <c r="M18" s="8">
        <v>5500</v>
      </c>
      <c r="N18" s="20"/>
      <c r="O18" s="8">
        <v>5503987500</v>
      </c>
      <c r="P18" s="20"/>
      <c r="Q18" s="8">
        <v>5496012500</v>
      </c>
      <c r="R18" s="20"/>
      <c r="S18" s="20" t="s">
        <v>140</v>
      </c>
      <c r="T18" s="20" t="s">
        <v>140</v>
      </c>
      <c r="U18" s="20"/>
      <c r="V18" s="20" t="s">
        <v>140</v>
      </c>
      <c r="W18" s="20" t="s">
        <v>140</v>
      </c>
      <c r="X18" s="7"/>
      <c r="Y18" s="8">
        <v>5500</v>
      </c>
      <c r="Z18" s="20"/>
      <c r="AA18" s="8">
        <v>1000000</v>
      </c>
      <c r="AB18" s="20"/>
      <c r="AC18" s="8">
        <v>5503987500</v>
      </c>
      <c r="AD18" s="20"/>
      <c r="AE18" s="8">
        <v>5496012500</v>
      </c>
      <c r="AF18" s="20"/>
      <c r="AG18" s="21">
        <f>AE18*100/'0'!$BA$1</f>
        <v>5.8389447833651721E-2</v>
      </c>
    </row>
    <row r="19" spans="1:33" ht="30" customHeight="1" x14ac:dyDescent="0.45">
      <c r="A19" s="12" t="s">
        <v>62</v>
      </c>
      <c r="C19" s="7" t="s">
        <v>29</v>
      </c>
      <c r="D19" s="20"/>
      <c r="E19" s="7" t="s">
        <v>42</v>
      </c>
      <c r="F19" s="20"/>
      <c r="G19" s="7" t="s">
        <v>63</v>
      </c>
      <c r="H19" s="20"/>
      <c r="I19" s="7" t="s">
        <v>64</v>
      </c>
      <c r="J19" s="20"/>
      <c r="K19" s="7" t="s">
        <v>65</v>
      </c>
      <c r="L19" s="20"/>
      <c r="M19" s="8">
        <v>4500</v>
      </c>
      <c r="N19" s="20"/>
      <c r="O19" s="8">
        <v>4365159838</v>
      </c>
      <c r="P19" s="20"/>
      <c r="Q19" s="8">
        <v>4586672250</v>
      </c>
      <c r="R19" s="20"/>
      <c r="S19" s="20" t="s">
        <v>140</v>
      </c>
      <c r="T19" s="20" t="s">
        <v>140</v>
      </c>
      <c r="U19" s="20"/>
      <c r="V19" s="20" t="s">
        <v>140</v>
      </c>
      <c r="W19" s="20" t="s">
        <v>140</v>
      </c>
      <c r="X19" s="7"/>
      <c r="Y19" s="8">
        <v>4500</v>
      </c>
      <c r="Z19" s="20"/>
      <c r="AA19" s="8">
        <v>1020000</v>
      </c>
      <c r="AB19" s="20"/>
      <c r="AC19" s="8">
        <v>4365159838</v>
      </c>
      <c r="AD19" s="20"/>
      <c r="AE19" s="8">
        <v>4586672250</v>
      </c>
      <c r="AF19" s="20"/>
      <c r="AG19" s="21">
        <f>AE19*100/'0'!$BA$1</f>
        <v>4.8728648282992983E-2</v>
      </c>
    </row>
    <row r="20" spans="1:33" ht="30" customHeight="1" thickBot="1" x14ac:dyDescent="0.5">
      <c r="A20" s="14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14"/>
      <c r="N20" s="20"/>
      <c r="O20" s="4">
        <f>SUM(O10:$O$19)</f>
        <v>1270906878826</v>
      </c>
      <c r="P20" s="20"/>
      <c r="Q20" s="4">
        <f>SUM(Q10:$Q$19)</f>
        <v>1209198095335</v>
      </c>
      <c r="R20" s="20"/>
      <c r="S20" s="14"/>
      <c r="T20" s="4">
        <f>SUM(T10:$T$19)</f>
        <v>145383085006</v>
      </c>
      <c r="U20" s="20"/>
      <c r="V20" s="14"/>
      <c r="W20" s="4">
        <f>SUM(W10:$W$19)</f>
        <v>89938750000</v>
      </c>
      <c r="X20" s="20"/>
      <c r="Y20" s="14"/>
      <c r="Z20" s="20"/>
      <c r="AA20" s="14"/>
      <c r="AB20" s="20"/>
      <c r="AC20" s="4">
        <f>SUM(AC10:$AC$19)</f>
        <v>1326246570975</v>
      </c>
      <c r="AD20" s="20"/>
      <c r="AE20" s="4">
        <f>SUM(AE10:$AE$19)</f>
        <v>1264802986540</v>
      </c>
      <c r="AF20" s="20"/>
      <c r="AG20" s="17">
        <f>SUM(AG10:$AG$19)</f>
        <v>13.43722344198166</v>
      </c>
    </row>
    <row r="21" spans="1:33" ht="19.5" thickTop="1" x14ac:dyDescent="0.45">
      <c r="M21" s="14"/>
      <c r="O21" s="5"/>
      <c r="Q21" s="5"/>
      <c r="S21" s="14"/>
      <c r="T21" s="5"/>
      <c r="V21" s="14"/>
      <c r="W21" s="5"/>
      <c r="Y21" s="14"/>
      <c r="AA21" s="14"/>
      <c r="AC21" s="5"/>
      <c r="AE21" s="5"/>
      <c r="AG21" s="5"/>
    </row>
  </sheetData>
  <sheetProtection algorithmName="SHA-512" hashValue="o4H9cTpRcQOrB9+2IZVvHQXTu3ug91MTDDyzUBBYegU9HkWxJ/z6n18AxbfEd+EKoMT6KHBA5lsRL7TATq4WDA==" saltValue="+9A42gK74VM1qSEFYkw+TA==" spinCount="100000" sheet="1" objects="1" scenarios="1"/>
  <mergeCells count="24">
    <mergeCell ref="AE8:AE9"/>
    <mergeCell ref="AG8:AG9"/>
    <mergeCell ref="S8:T8"/>
    <mergeCell ref="V8:W8"/>
    <mergeCell ref="Y8:Y9"/>
    <mergeCell ref="AA8:AA9"/>
    <mergeCell ref="AC8:AC9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1:AG1"/>
    <mergeCell ref="A2:AG2"/>
    <mergeCell ref="A3:AG3"/>
    <mergeCell ref="A5:AG5"/>
    <mergeCell ref="C7:K7"/>
    <mergeCell ref="M7:Q7"/>
    <mergeCell ref="S7:W7"/>
    <mergeCell ref="Y7:AG7"/>
  </mergeCells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14"/>
  <sheetViews>
    <sheetView rightToLeft="1" view="pageBreakPreview" zoomScale="60" zoomScaleNormal="100" workbookViewId="0">
      <selection activeCell="G13" sqref="G13"/>
    </sheetView>
  </sheetViews>
  <sheetFormatPr defaultRowHeight="18" x14ac:dyDescent="0.45"/>
  <cols>
    <col min="1" max="1" width="28.28515625" style="1" bestFit="1" customWidth="1"/>
    <col min="2" max="2" width="1.42578125" style="1" customWidth="1"/>
    <col min="3" max="3" width="17.28515625" style="1" bestFit="1" customWidth="1"/>
    <col min="4" max="4" width="1.42578125" style="1" customWidth="1"/>
    <col min="5" max="5" width="10.140625" style="1" bestFit="1" customWidth="1"/>
    <col min="6" max="6" width="1.42578125" style="1" customWidth="1"/>
    <col min="7" max="7" width="14.85546875" style="1" bestFit="1" customWidth="1"/>
    <col min="8" max="8" width="1.42578125" style="1" customWidth="1"/>
    <col min="9" max="9" width="17.28515625" style="1" bestFit="1" customWidth="1"/>
    <col min="10" max="10" width="1.28515625" style="1" bestFit="1" customWidth="1"/>
    <col min="11" max="11" width="21.5703125" style="1" bestFit="1" customWidth="1"/>
    <col min="12" max="12" width="1.42578125" style="1" customWidth="1"/>
    <col min="13" max="13" width="21.5703125" style="1" bestFit="1" customWidth="1"/>
    <col min="14" max="14" width="1.42578125" style="1" customWidth="1"/>
    <col min="15" max="15" width="23" style="1" bestFit="1" customWidth="1"/>
    <col min="16" max="16" width="1.42578125" style="1" customWidth="1"/>
    <col min="17" max="17" width="19.85546875" style="1" bestFit="1" customWidth="1"/>
    <col min="18" max="18" width="1.42578125" style="1" customWidth="1"/>
    <col min="19" max="19" width="16.85546875" style="1" bestFit="1" customWidth="1"/>
    <col min="20" max="16384" width="9.140625" style="1"/>
  </cols>
  <sheetData>
    <row r="1" spans="1:19" ht="20.100000000000001" customHeight="1" x14ac:dyDescent="0.45">
      <c r="A1" s="32" t="str">
        <f>'2'!A1:AG1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0.100000000000001" customHeight="1" x14ac:dyDescent="0.45">
      <c r="A2" s="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ht="21" x14ac:dyDescent="0.45">
      <c r="A5" s="33" t="s">
        <v>66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7" spans="1:19" ht="21" x14ac:dyDescent="0.45">
      <c r="C7" s="34" t="s">
        <v>67</v>
      </c>
      <c r="D7" s="35"/>
      <c r="E7" s="35"/>
      <c r="F7" s="35"/>
      <c r="G7" s="35"/>
      <c r="H7" s="35"/>
      <c r="I7" s="35"/>
      <c r="K7" s="2" t="s">
        <v>4</v>
      </c>
      <c r="M7" s="34" t="s">
        <v>5</v>
      </c>
      <c r="N7" s="35"/>
      <c r="O7" s="35"/>
      <c r="Q7" s="34" t="s">
        <v>6</v>
      </c>
      <c r="R7" s="35"/>
      <c r="S7" s="35"/>
    </row>
    <row r="8" spans="1:19" ht="42" x14ac:dyDescent="0.45">
      <c r="A8" s="2" t="s">
        <v>68</v>
      </c>
      <c r="C8" s="2" t="s">
        <v>69</v>
      </c>
      <c r="E8" s="2" t="s">
        <v>70</v>
      </c>
      <c r="G8" s="3" t="s">
        <v>71</v>
      </c>
      <c r="I8" s="3" t="s">
        <v>72</v>
      </c>
      <c r="K8" s="2" t="s">
        <v>73</v>
      </c>
      <c r="M8" s="2" t="s">
        <v>74</v>
      </c>
      <c r="O8" s="2" t="s">
        <v>75</v>
      </c>
      <c r="Q8" s="2" t="s">
        <v>73</v>
      </c>
      <c r="S8" s="3" t="s">
        <v>14</v>
      </c>
    </row>
    <row r="9" spans="1:19" ht="30.75" customHeight="1" x14ac:dyDescent="0.45">
      <c r="A9" s="12" t="s">
        <v>76</v>
      </c>
      <c r="C9" s="7" t="s">
        <v>77</v>
      </c>
      <c r="E9" s="6" t="s">
        <v>78</v>
      </c>
      <c r="G9" s="7" t="s">
        <v>79</v>
      </c>
      <c r="I9" s="7">
        <v>5</v>
      </c>
      <c r="J9" s="1" t="s">
        <v>142</v>
      </c>
      <c r="K9" s="8">
        <v>24807824946</v>
      </c>
      <c r="M9" s="8">
        <v>881252827835</v>
      </c>
      <c r="O9" s="8">
        <v>906050250000</v>
      </c>
      <c r="Q9" s="8">
        <v>10402781</v>
      </c>
      <c r="S9" s="25">
        <f>Q9*100/'0'!$BA$1</f>
        <v>1.1051878767095296E-4</v>
      </c>
    </row>
    <row r="10" spans="1:19" ht="30.75" customHeight="1" x14ac:dyDescent="0.45">
      <c r="A10" s="12" t="s">
        <v>80</v>
      </c>
      <c r="C10" s="7" t="s">
        <v>81</v>
      </c>
      <c r="E10" s="6" t="s">
        <v>78</v>
      </c>
      <c r="G10" s="7" t="s">
        <v>82</v>
      </c>
      <c r="I10" s="7">
        <v>5</v>
      </c>
      <c r="K10" s="8">
        <v>152250</v>
      </c>
      <c r="M10" s="20" t="s">
        <v>140</v>
      </c>
      <c r="N10" s="20"/>
      <c r="O10" s="20" t="s">
        <v>140</v>
      </c>
      <c r="P10" s="7"/>
      <c r="Q10" s="8">
        <v>152250</v>
      </c>
      <c r="S10" s="25">
        <f>Q10*100/'0'!$BA$1</f>
        <v>1.6174987652727273E-6</v>
      </c>
    </row>
    <row r="11" spans="1:19" ht="30.75" customHeight="1" x14ac:dyDescent="0.45">
      <c r="A11" s="12" t="s">
        <v>83</v>
      </c>
      <c r="C11" s="7" t="s">
        <v>84</v>
      </c>
      <c r="E11" s="6" t="s">
        <v>85</v>
      </c>
      <c r="G11" s="7" t="s">
        <v>86</v>
      </c>
      <c r="I11" s="7" t="s">
        <v>140</v>
      </c>
      <c r="K11" s="8">
        <v>30000000</v>
      </c>
      <c r="M11" s="8">
        <v>420000</v>
      </c>
      <c r="O11" s="8">
        <v>420000</v>
      </c>
      <c r="Q11" s="8">
        <v>30000000</v>
      </c>
      <c r="S11" s="25">
        <f>Q11*100/'0'!$BA$1</f>
        <v>3.1871896852664577E-4</v>
      </c>
    </row>
    <row r="12" spans="1:19" ht="30.75" customHeight="1" x14ac:dyDescent="0.45">
      <c r="A12" s="12" t="s">
        <v>83</v>
      </c>
      <c r="C12" s="7" t="s">
        <v>87</v>
      </c>
      <c r="E12" s="6" t="s">
        <v>78</v>
      </c>
      <c r="G12" s="7" t="s">
        <v>88</v>
      </c>
      <c r="I12" s="7">
        <v>5</v>
      </c>
      <c r="K12" s="8">
        <v>97695914583</v>
      </c>
      <c r="M12" s="8">
        <v>36650344640</v>
      </c>
      <c r="O12" s="8">
        <v>101428357260</v>
      </c>
      <c r="Q12" s="8">
        <v>32917901963</v>
      </c>
      <c r="S12" s="23">
        <f>Q12*100/'0'!$BA$1</f>
        <v>0.34971865865695362</v>
      </c>
    </row>
    <row r="13" spans="1:19" ht="30.75" customHeight="1" x14ac:dyDescent="0.45">
      <c r="A13" s="14"/>
      <c r="K13" s="4">
        <f>SUM(K9:$K$12)</f>
        <v>122533891779</v>
      </c>
      <c r="M13" s="4">
        <f>SUM(M9:$M$12)</f>
        <v>917903592475</v>
      </c>
      <c r="O13" s="4">
        <f>SUM(O9:$O$12)</f>
        <v>1007479027260</v>
      </c>
      <c r="Q13" s="4">
        <f>SUM(Q9:$Q$12)</f>
        <v>32958456994</v>
      </c>
      <c r="S13" s="22">
        <f>SUM(S9:$S$12)</f>
        <v>0.35014951391191651</v>
      </c>
    </row>
    <row r="14" spans="1:19" ht="18.75" x14ac:dyDescent="0.45">
      <c r="K14" s="5"/>
      <c r="M14" s="5"/>
      <c r="O14" s="5"/>
      <c r="Q14" s="5"/>
      <c r="S14" s="5"/>
    </row>
  </sheetData>
  <sheetProtection algorithmName="SHA-512" hashValue="xG2v32jj+hGXOigZu5otJEkHBlxIPnil+Awfliknh8rJBZdsSoIEg0MX9BM+csALijQ4IDll/2eAm0O3Ulztpw==" saltValue="AvGJm/v010ddpMVs6WcS8Q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12"/>
  <sheetViews>
    <sheetView rightToLeft="1" view="pageBreakPreview" zoomScale="60" zoomScaleNormal="100" workbookViewId="0">
      <selection activeCell="Q18" sqref="Q18"/>
    </sheetView>
  </sheetViews>
  <sheetFormatPr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5">
      <c r="A1" s="32" t="str">
        <f>'3'!A1:S1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</row>
    <row r="2" spans="1:9" ht="20.100000000000001" customHeight="1" x14ac:dyDescent="0.45">
      <c r="A2" s="32" t="s">
        <v>89</v>
      </c>
      <c r="B2" s="31"/>
      <c r="C2" s="31"/>
      <c r="D2" s="31"/>
      <c r="E2" s="31"/>
      <c r="F2" s="31"/>
      <c r="G2" s="31"/>
      <c r="H2" s="31"/>
      <c r="I2" s="31"/>
    </row>
    <row r="3" spans="1:9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</row>
    <row r="5" spans="1:9" ht="21" x14ac:dyDescent="0.45">
      <c r="A5" s="33" t="s">
        <v>90</v>
      </c>
      <c r="B5" s="31"/>
      <c r="C5" s="31"/>
      <c r="D5" s="31"/>
      <c r="E5" s="31"/>
      <c r="F5" s="31"/>
      <c r="G5" s="31"/>
      <c r="H5" s="31"/>
      <c r="I5" s="31"/>
    </row>
    <row r="7" spans="1:9" ht="42" x14ac:dyDescent="0.45">
      <c r="A7" s="2" t="s">
        <v>91</v>
      </c>
      <c r="C7" s="2" t="s">
        <v>92</v>
      </c>
      <c r="E7" s="2" t="s">
        <v>73</v>
      </c>
      <c r="G7" s="3" t="s">
        <v>93</v>
      </c>
      <c r="I7" s="3" t="s">
        <v>94</v>
      </c>
    </row>
    <row r="8" spans="1:9" ht="21" x14ac:dyDescent="0.45">
      <c r="A8" s="10" t="s">
        <v>95</v>
      </c>
      <c r="C8" s="7" t="s">
        <v>96</v>
      </c>
      <c r="E8" s="8">
        <v>417702701996</v>
      </c>
      <c r="G8" s="16">
        <f>E8*100/452883393865</f>
        <v>92.231843263503052</v>
      </c>
      <c r="I8" s="18">
        <f>E8*100/'0'!$BA$1</f>
        <v>4.4376591443652673</v>
      </c>
    </row>
    <row r="9" spans="1:9" ht="21" x14ac:dyDescent="0.45">
      <c r="A9" s="10" t="s">
        <v>97</v>
      </c>
      <c r="C9" s="7" t="s">
        <v>98</v>
      </c>
      <c r="E9" s="8">
        <v>35180424223</v>
      </c>
      <c r="G9" s="16">
        <f t="shared" ref="G9:G10" si="0">E9*100/452883393865</f>
        <v>7.7680976382823461</v>
      </c>
      <c r="I9" s="18">
        <f>E9*100/'0'!$BA$1</f>
        <v>0.3737556173561461</v>
      </c>
    </row>
    <row r="10" spans="1:9" ht="21" x14ac:dyDescent="0.45">
      <c r="A10" s="10" t="s">
        <v>99</v>
      </c>
      <c r="C10" s="7" t="s">
        <v>100</v>
      </c>
      <c r="E10" s="8">
        <v>267646</v>
      </c>
      <c r="G10" s="24">
        <f t="shared" si="0"/>
        <v>5.9098214601302558E-5</v>
      </c>
      <c r="I10" s="25">
        <f>E10*100/'0'!$BA$1</f>
        <v>2.8434619016760879E-6</v>
      </c>
    </row>
    <row r="11" spans="1:9" ht="21" x14ac:dyDescent="0.45">
      <c r="A11" s="26"/>
      <c r="E11" s="4">
        <f>SUM(E8:$E$10)</f>
        <v>452883393865</v>
      </c>
      <c r="G11" s="19">
        <f>SUM(G8:$G$10)</f>
        <v>100</v>
      </c>
      <c r="I11" s="17">
        <f>SUM(I8:$I$10)</f>
        <v>4.8114176051833146</v>
      </c>
    </row>
    <row r="12" spans="1:9" ht="18.75" x14ac:dyDescent="0.45">
      <c r="E12" s="5"/>
      <c r="G12" s="5"/>
      <c r="I12" s="5"/>
    </row>
  </sheetData>
  <sheetProtection algorithmName="SHA-512" hashValue="ql2HCpNdd2xEtQnEvasBRpH2g2MHate7O+pUyp/Cwjh8Tayn35ZNUspri/qssUqR6Kuphri4UkwAGZmozTVF7A==" saltValue="ggRpnX/A69+QvzHfGxVmE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21"/>
  <sheetViews>
    <sheetView rightToLeft="1" view="pageBreakPreview" zoomScale="60" zoomScaleNormal="100" workbookViewId="0">
      <selection activeCell="C16" sqref="C16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2" style="1" bestFit="1" customWidth="1"/>
    <col min="6" max="6" width="1.42578125" style="1" customWidth="1"/>
    <col min="7" max="7" width="17.28515625" style="1" bestFit="1" customWidth="1"/>
    <col min="8" max="8" width="1.42578125" style="1" customWidth="1"/>
    <col min="9" max="9" width="19.7109375" style="1" bestFit="1" customWidth="1"/>
    <col min="10" max="10" width="1.42578125" style="1" customWidth="1"/>
    <col min="11" max="11" width="9.42578125" style="1" bestFit="1" customWidth="1"/>
    <col min="12" max="12" width="1.42578125" style="1" customWidth="1"/>
    <col min="13" max="13" width="19.7109375" style="1" bestFit="1" customWidth="1"/>
    <col min="14" max="14" width="1.42578125" style="1" customWidth="1"/>
    <col min="15" max="15" width="19.7109375" style="1" bestFit="1" customWidth="1"/>
    <col min="16" max="16" width="1.42578125" style="1" customWidth="1"/>
    <col min="17" max="17" width="9.42578125" style="1" bestFit="1" customWidth="1"/>
    <col min="18" max="18" width="1.42578125" style="1" customWidth="1"/>
    <col min="19" max="19" width="19.7109375" style="1" bestFit="1" customWidth="1"/>
    <col min="20" max="16384" width="9.140625" style="1"/>
  </cols>
  <sheetData>
    <row r="1" spans="1:19" ht="20.100000000000001" customHeight="1" x14ac:dyDescent="0.45">
      <c r="A1" s="32" t="str">
        <f>'4'!A1:I1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0.100000000000001" customHeight="1" x14ac:dyDescent="0.45">
      <c r="A2" s="32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ht="21" x14ac:dyDescent="0.45">
      <c r="A5" s="33" t="s">
        <v>104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7" spans="1:19" ht="21" x14ac:dyDescent="0.45">
      <c r="I7" s="34" t="s">
        <v>102</v>
      </c>
      <c r="J7" s="35"/>
      <c r="K7" s="35"/>
      <c r="L7" s="35"/>
      <c r="M7" s="35"/>
      <c r="O7" s="34" t="s">
        <v>6</v>
      </c>
      <c r="P7" s="35"/>
      <c r="Q7" s="35"/>
      <c r="R7" s="35"/>
      <c r="S7" s="35"/>
    </row>
    <row r="8" spans="1:19" ht="42" x14ac:dyDescent="0.45">
      <c r="A8" s="9" t="s">
        <v>91</v>
      </c>
      <c r="C8" s="3" t="s">
        <v>105</v>
      </c>
      <c r="E8" s="3" t="s">
        <v>25</v>
      </c>
      <c r="G8" s="3" t="s">
        <v>72</v>
      </c>
      <c r="I8" s="3" t="s">
        <v>106</v>
      </c>
      <c r="K8" s="3" t="s">
        <v>103</v>
      </c>
      <c r="M8" s="3" t="s">
        <v>107</v>
      </c>
      <c r="O8" s="3" t="s">
        <v>106</v>
      </c>
      <c r="Q8" s="3" t="s">
        <v>103</v>
      </c>
      <c r="S8" s="3" t="s">
        <v>107</v>
      </c>
    </row>
    <row r="9" spans="1:19" ht="35.25" customHeight="1" x14ac:dyDescent="0.45">
      <c r="A9" s="6" t="s">
        <v>33</v>
      </c>
      <c r="C9" s="7" t="s">
        <v>108</v>
      </c>
      <c r="E9" s="7" t="s">
        <v>35</v>
      </c>
      <c r="G9" s="7" t="s">
        <v>36</v>
      </c>
      <c r="I9" s="8">
        <v>295802683</v>
      </c>
      <c r="K9" s="7" t="s">
        <v>112</v>
      </c>
      <c r="M9" s="8">
        <v>295802683</v>
      </c>
      <c r="O9" s="8">
        <v>295802683</v>
      </c>
      <c r="Q9" s="7" t="s">
        <v>112</v>
      </c>
      <c r="S9" s="8">
        <v>295802683</v>
      </c>
    </row>
    <row r="10" spans="1:19" ht="35.25" customHeight="1" x14ac:dyDescent="0.45">
      <c r="A10" s="6" t="s">
        <v>37</v>
      </c>
      <c r="C10" s="7" t="s">
        <v>109</v>
      </c>
      <c r="E10" s="7" t="s">
        <v>39</v>
      </c>
      <c r="G10" s="7" t="s">
        <v>40</v>
      </c>
      <c r="I10" s="8">
        <v>157128059</v>
      </c>
      <c r="K10" s="7" t="s">
        <v>112</v>
      </c>
      <c r="M10" s="8">
        <v>157128059</v>
      </c>
      <c r="O10" s="8">
        <v>157128059</v>
      </c>
      <c r="Q10" s="7" t="s">
        <v>112</v>
      </c>
      <c r="S10" s="8">
        <v>157128059</v>
      </c>
    </row>
    <row r="11" spans="1:19" ht="35.25" customHeight="1" x14ac:dyDescent="0.45">
      <c r="A11" s="6" t="s">
        <v>110</v>
      </c>
      <c r="C11" s="7" t="s">
        <v>111</v>
      </c>
      <c r="E11" s="7" t="s">
        <v>112</v>
      </c>
      <c r="G11" s="7">
        <v>5</v>
      </c>
      <c r="I11" s="8">
        <v>18622</v>
      </c>
      <c r="K11" s="7" t="s">
        <v>112</v>
      </c>
      <c r="M11" s="8">
        <v>18622</v>
      </c>
      <c r="O11" s="8">
        <v>18622</v>
      </c>
      <c r="Q11" s="7" t="s">
        <v>112</v>
      </c>
      <c r="S11" s="8">
        <v>18622</v>
      </c>
    </row>
    <row r="12" spans="1:19" ht="35.25" customHeight="1" x14ac:dyDescent="0.45">
      <c r="A12" s="6" t="s">
        <v>113</v>
      </c>
      <c r="C12" s="7" t="s">
        <v>111</v>
      </c>
      <c r="E12" s="7" t="s">
        <v>112</v>
      </c>
      <c r="G12" s="7">
        <v>5</v>
      </c>
      <c r="I12" s="8">
        <v>249024</v>
      </c>
      <c r="K12" s="7" t="s">
        <v>112</v>
      </c>
      <c r="M12" s="8">
        <v>249024</v>
      </c>
      <c r="O12" s="8">
        <v>249024</v>
      </c>
      <c r="Q12" s="7" t="s">
        <v>112</v>
      </c>
      <c r="S12" s="8">
        <v>249024</v>
      </c>
    </row>
    <row r="13" spans="1:19" ht="35.25" customHeight="1" x14ac:dyDescent="0.45">
      <c r="A13" s="6" t="s">
        <v>41</v>
      </c>
      <c r="C13" s="7" t="s">
        <v>114</v>
      </c>
      <c r="E13" s="7" t="s">
        <v>44</v>
      </c>
      <c r="G13" s="7" t="s">
        <v>36</v>
      </c>
      <c r="I13" s="8">
        <v>15676078880</v>
      </c>
      <c r="K13" s="7" t="s">
        <v>112</v>
      </c>
      <c r="M13" s="8">
        <v>15676078880</v>
      </c>
      <c r="O13" s="8">
        <v>15676078880</v>
      </c>
      <c r="Q13" s="7" t="s">
        <v>112</v>
      </c>
      <c r="S13" s="8">
        <v>15676078880</v>
      </c>
    </row>
    <row r="14" spans="1:19" ht="35.25" customHeight="1" x14ac:dyDescent="0.45">
      <c r="A14" s="6" t="s">
        <v>45</v>
      </c>
      <c r="C14" s="7" t="s">
        <v>115</v>
      </c>
      <c r="E14" s="7" t="s">
        <v>47</v>
      </c>
      <c r="G14" s="7" t="s">
        <v>40</v>
      </c>
      <c r="I14" s="8">
        <v>101908619</v>
      </c>
      <c r="K14" s="7" t="s">
        <v>112</v>
      </c>
      <c r="M14" s="8">
        <v>101908619</v>
      </c>
      <c r="O14" s="8">
        <v>101908619</v>
      </c>
      <c r="Q14" s="7" t="s">
        <v>112</v>
      </c>
      <c r="S14" s="8">
        <v>101908619</v>
      </c>
    </row>
    <row r="15" spans="1:19" ht="35.25" customHeight="1" x14ac:dyDescent="0.45">
      <c r="A15" s="6" t="s">
        <v>48</v>
      </c>
      <c r="C15" s="7" t="s">
        <v>116</v>
      </c>
      <c r="E15" s="7" t="s">
        <v>50</v>
      </c>
      <c r="G15" s="7" t="s">
        <v>40</v>
      </c>
      <c r="I15" s="8">
        <v>275207622</v>
      </c>
      <c r="K15" s="7" t="s">
        <v>112</v>
      </c>
      <c r="M15" s="8">
        <v>275207622</v>
      </c>
      <c r="O15" s="8">
        <v>275207622</v>
      </c>
      <c r="Q15" s="7" t="s">
        <v>112</v>
      </c>
      <c r="S15" s="8">
        <v>275207622</v>
      </c>
    </row>
    <row r="16" spans="1:19" ht="35.25" customHeight="1" x14ac:dyDescent="0.45">
      <c r="A16" s="6" t="s">
        <v>51</v>
      </c>
      <c r="C16" s="7" t="s">
        <v>117</v>
      </c>
      <c r="E16" s="7" t="s">
        <v>53</v>
      </c>
      <c r="G16" s="7" t="s">
        <v>54</v>
      </c>
      <c r="I16" s="8">
        <v>524113013</v>
      </c>
      <c r="K16" s="7" t="s">
        <v>112</v>
      </c>
      <c r="M16" s="8">
        <v>524113013</v>
      </c>
      <c r="O16" s="8">
        <v>524113013</v>
      </c>
      <c r="Q16" s="7" t="s">
        <v>112</v>
      </c>
      <c r="S16" s="8">
        <v>524113013</v>
      </c>
    </row>
    <row r="17" spans="1:19" ht="35.25" customHeight="1" x14ac:dyDescent="0.45">
      <c r="A17" s="6" t="s">
        <v>55</v>
      </c>
      <c r="C17" s="7" t="s">
        <v>118</v>
      </c>
      <c r="E17" s="7" t="s">
        <v>57</v>
      </c>
      <c r="G17" s="7" t="s">
        <v>40</v>
      </c>
      <c r="I17" s="8">
        <v>73641216</v>
      </c>
      <c r="K17" s="7" t="s">
        <v>112</v>
      </c>
      <c r="M17" s="8">
        <v>73641216</v>
      </c>
      <c r="O17" s="8">
        <v>73641216</v>
      </c>
      <c r="Q17" s="7" t="s">
        <v>112</v>
      </c>
      <c r="S17" s="8">
        <v>73641216</v>
      </c>
    </row>
    <row r="18" spans="1:19" ht="35.25" customHeight="1" x14ac:dyDescent="0.45">
      <c r="A18" s="6" t="s">
        <v>58</v>
      </c>
      <c r="C18" s="7" t="s">
        <v>61</v>
      </c>
      <c r="E18" s="7" t="s">
        <v>61</v>
      </c>
      <c r="G18" s="7" t="s">
        <v>40</v>
      </c>
      <c r="I18" s="8">
        <v>81545866</v>
      </c>
      <c r="K18" s="7" t="s">
        <v>112</v>
      </c>
      <c r="M18" s="8">
        <v>81545866</v>
      </c>
      <c r="O18" s="8">
        <v>81545866</v>
      </c>
      <c r="Q18" s="7" t="s">
        <v>112</v>
      </c>
      <c r="S18" s="8">
        <v>81545866</v>
      </c>
    </row>
    <row r="19" spans="1:19" ht="35.25" customHeight="1" x14ac:dyDescent="0.45">
      <c r="A19" s="6" t="s">
        <v>62</v>
      </c>
      <c r="C19" s="7" t="s">
        <v>64</v>
      </c>
      <c r="E19" s="7" t="s">
        <v>64</v>
      </c>
      <c r="G19" s="7" t="s">
        <v>65</v>
      </c>
      <c r="I19" s="8">
        <v>66932066</v>
      </c>
      <c r="K19" s="7" t="s">
        <v>112</v>
      </c>
      <c r="M19" s="8">
        <v>66932066</v>
      </c>
      <c r="O19" s="8">
        <v>66932066</v>
      </c>
      <c r="Q19" s="7" t="s">
        <v>112</v>
      </c>
      <c r="S19" s="8">
        <v>66932066</v>
      </c>
    </row>
    <row r="20" spans="1:19" ht="18.75" x14ac:dyDescent="0.45">
      <c r="A20" s="14"/>
      <c r="I20" s="4">
        <f>SUM(I9:$I$19)</f>
        <v>17252625670</v>
      </c>
      <c r="K20" s="4" t="s">
        <v>140</v>
      </c>
      <c r="M20" s="4">
        <f>SUM(M9:$M$19)</f>
        <v>17252625670</v>
      </c>
      <c r="O20" s="4">
        <f>SUM(O9:$O$19)</f>
        <v>17252625670</v>
      </c>
      <c r="Q20" s="4" t="s">
        <v>140</v>
      </c>
      <c r="S20" s="4">
        <f>SUM(S9:$S$19)</f>
        <v>17252625670</v>
      </c>
    </row>
    <row r="21" spans="1:19" ht="18.75" x14ac:dyDescent="0.45">
      <c r="I21" s="5"/>
      <c r="K21" s="5"/>
      <c r="M21" s="5"/>
      <c r="O21" s="5"/>
      <c r="Q21" s="5"/>
      <c r="S21" s="5"/>
    </row>
  </sheetData>
  <sheetProtection algorithmName="SHA-512" hashValue="XhS3mIVLBoW2oF9VZ16vrRmiDaNZaM5IEZUQUXnPsp89FyJ2PNe15MBAFj0EZAFXfrOf9LhUlJLCSNsqLGmwWA==" saltValue="TdNFDG8UwI886BaD4OTaDg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13"/>
  <sheetViews>
    <sheetView rightToLeft="1" view="pageBreakPreview" zoomScale="60" zoomScaleNormal="100" workbookViewId="0">
      <selection activeCell="E26" sqref="E26"/>
    </sheetView>
  </sheetViews>
  <sheetFormatPr defaultRowHeight="18" x14ac:dyDescent="0.45"/>
  <cols>
    <col min="1" max="1" width="30.42578125" style="1" bestFit="1" customWidth="1"/>
    <col min="2" max="2" width="1.42578125" style="1" customWidth="1"/>
    <col min="3" max="3" width="11.85546875" style="1" bestFit="1" customWidth="1"/>
    <col min="4" max="4" width="1.42578125" style="1" customWidth="1"/>
    <col min="5" max="5" width="20.140625" style="1" bestFit="1" customWidth="1"/>
    <col min="6" max="6" width="1.42578125" style="1" customWidth="1"/>
    <col min="7" max="7" width="20.140625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1.85546875" style="1" bestFit="1" customWidth="1"/>
    <col min="12" max="12" width="1.42578125" style="1" customWidth="1"/>
    <col min="13" max="13" width="20.140625" style="1" bestFit="1" customWidth="1"/>
    <col min="14" max="14" width="1.42578125" style="1" customWidth="1"/>
    <col min="15" max="15" width="20.140625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0.100000000000001" customHeight="1" x14ac:dyDescent="0.45">
      <c r="A1" s="32" t="str">
        <f>'5'!A1:S1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0.100000000000001" customHeight="1" x14ac:dyDescent="0.45">
      <c r="A2" s="32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1:17" ht="21" x14ac:dyDescent="0.45">
      <c r="A5" s="33" t="s">
        <v>119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7" spans="1:17" ht="21" x14ac:dyDescent="0.45">
      <c r="C7" s="34" t="s">
        <v>102</v>
      </c>
      <c r="D7" s="35"/>
      <c r="E7" s="35"/>
      <c r="F7" s="35"/>
      <c r="G7" s="35"/>
      <c r="H7" s="35"/>
      <c r="I7" s="35"/>
      <c r="K7" s="34" t="s">
        <v>6</v>
      </c>
      <c r="L7" s="35"/>
      <c r="M7" s="35"/>
      <c r="N7" s="35"/>
      <c r="O7" s="35"/>
      <c r="P7" s="35"/>
      <c r="Q7" s="35"/>
    </row>
    <row r="8" spans="1:17" ht="42" x14ac:dyDescent="0.45">
      <c r="A8" s="9" t="s">
        <v>91</v>
      </c>
      <c r="C8" s="3" t="s">
        <v>8</v>
      </c>
      <c r="E8" s="3" t="s">
        <v>10</v>
      </c>
      <c r="G8" s="3" t="s">
        <v>120</v>
      </c>
      <c r="I8" s="3" t="s">
        <v>121</v>
      </c>
      <c r="K8" s="3" t="s">
        <v>8</v>
      </c>
      <c r="M8" s="3" t="s">
        <v>10</v>
      </c>
      <c r="O8" s="3" t="s">
        <v>120</v>
      </c>
      <c r="Q8" s="3" t="s">
        <v>121</v>
      </c>
    </row>
    <row r="9" spans="1:17" ht="19.5" customHeight="1" x14ac:dyDescent="0.45">
      <c r="A9" s="6" t="s">
        <v>51</v>
      </c>
      <c r="C9" s="8">
        <v>90000</v>
      </c>
      <c r="E9" s="8">
        <v>89938750000</v>
      </c>
      <c r="G9" s="8">
        <v>89982142857</v>
      </c>
      <c r="I9" s="8">
        <v>-43392857</v>
      </c>
      <c r="K9" s="8">
        <v>90000</v>
      </c>
      <c r="M9" s="8">
        <v>89938750000</v>
      </c>
      <c r="O9" s="8">
        <v>89982142857</v>
      </c>
      <c r="Q9" s="8">
        <v>-43392857</v>
      </c>
    </row>
    <row r="10" spans="1:17" ht="18.75" x14ac:dyDescent="0.45">
      <c r="A10" s="14"/>
      <c r="C10" s="14"/>
      <c r="E10" s="4">
        <f>SUM(E9:$E$9)</f>
        <v>89938750000</v>
      </c>
      <c r="G10" s="4">
        <f>SUM(G9:$G$9)</f>
        <v>89982142857</v>
      </c>
      <c r="I10" s="4">
        <f>SUM(I9:$I$9)</f>
        <v>-43392857</v>
      </c>
      <c r="K10" s="14"/>
      <c r="M10" s="4">
        <f>SUM(M9:$M$9)</f>
        <v>89938750000</v>
      </c>
      <c r="O10" s="4">
        <f>SUM(O9:$O$9)</f>
        <v>89982142857</v>
      </c>
      <c r="Q10" s="4">
        <f>SUM(Q9:$Q$9)</f>
        <v>-43392857</v>
      </c>
    </row>
    <row r="11" spans="1:17" ht="18.75" x14ac:dyDescent="0.45">
      <c r="C11" s="14"/>
      <c r="E11" s="5"/>
      <c r="G11" s="5"/>
      <c r="I11" s="5"/>
      <c r="K11" s="14"/>
      <c r="M11" s="5"/>
      <c r="O11" s="5"/>
      <c r="Q11" s="5"/>
    </row>
    <row r="13" spans="1:17" ht="18.75" x14ac:dyDescent="0.45">
      <c r="A13" s="40" t="s">
        <v>122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</row>
  </sheetData>
  <sheetProtection algorithmName="SHA-512" hashValue="lsMlT9wCkhwFTvHaEPrTSSjhYkp/jW9UNL6Zuw0q6GwdWtmR3Uw4brYeJyu6+za/uUdmD1C7G6p2T5eajQIE8w==" saltValue="KrJTdaJVsMfpl7a5ULr7iA==" spinCount="100000" sheet="1" objects="1" scenarios="1"/>
  <mergeCells count="7">
    <mergeCell ref="A13:Q1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24"/>
  <sheetViews>
    <sheetView rightToLeft="1" view="pageBreakPreview" zoomScale="60" zoomScaleNormal="100" workbookViewId="0">
      <selection activeCell="I28" sqref="I27:I28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17.28515625" style="1" bestFit="1" customWidth="1"/>
    <col min="4" max="4" width="1.42578125" style="1" customWidth="1"/>
    <col min="5" max="5" width="23.28515625" style="1" bestFit="1" customWidth="1"/>
    <col min="6" max="6" width="1.42578125" style="1" customWidth="1"/>
    <col min="7" max="7" width="23.28515625" style="1" bestFit="1" customWidth="1"/>
    <col min="8" max="8" width="1.42578125" style="1" customWidth="1"/>
    <col min="9" max="9" width="24" style="1" bestFit="1" customWidth="1"/>
    <col min="10" max="10" width="1.42578125" style="1" customWidth="1"/>
    <col min="11" max="11" width="17.28515625" style="1" bestFit="1" customWidth="1"/>
    <col min="12" max="12" width="1.42578125" style="1" customWidth="1"/>
    <col min="13" max="13" width="23.28515625" style="1" bestFit="1" customWidth="1"/>
    <col min="14" max="14" width="1.42578125" style="1" customWidth="1"/>
    <col min="15" max="15" width="23.28515625" style="1" bestFit="1" customWidth="1"/>
    <col min="16" max="16" width="1.42578125" style="1" customWidth="1"/>
    <col min="17" max="17" width="24" style="1" bestFit="1" customWidth="1"/>
    <col min="18" max="16384" width="9.140625" style="1"/>
  </cols>
  <sheetData>
    <row r="1" spans="1:17" ht="20.100000000000001" customHeight="1" x14ac:dyDescent="0.45">
      <c r="A1" s="32" t="str">
        <f>'6'!A1:Q1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0.100000000000001" customHeight="1" x14ac:dyDescent="0.45">
      <c r="A2" s="32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1:17" ht="21" x14ac:dyDescent="0.45">
      <c r="A5" s="33" t="s">
        <v>123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7" spans="1:17" ht="21" x14ac:dyDescent="0.45">
      <c r="C7" s="34" t="s">
        <v>102</v>
      </c>
      <c r="D7" s="35"/>
      <c r="E7" s="35"/>
      <c r="F7" s="35"/>
      <c r="G7" s="35"/>
      <c r="H7" s="35"/>
      <c r="I7" s="35"/>
      <c r="K7" s="34" t="s">
        <v>6</v>
      </c>
      <c r="L7" s="35"/>
      <c r="M7" s="35"/>
      <c r="N7" s="35"/>
      <c r="O7" s="35"/>
      <c r="P7" s="35"/>
      <c r="Q7" s="35"/>
    </row>
    <row r="8" spans="1:17" ht="42" x14ac:dyDescent="0.45">
      <c r="A8" s="9" t="s">
        <v>91</v>
      </c>
      <c r="C8" s="3" t="s">
        <v>8</v>
      </c>
      <c r="E8" s="3" t="s">
        <v>10</v>
      </c>
      <c r="G8" s="3" t="s">
        <v>120</v>
      </c>
      <c r="I8" s="3" t="s">
        <v>124</v>
      </c>
      <c r="K8" s="3" t="s">
        <v>8</v>
      </c>
      <c r="M8" s="3" t="s">
        <v>10</v>
      </c>
      <c r="O8" s="3" t="s">
        <v>120</v>
      </c>
      <c r="Q8" s="3" t="s">
        <v>124</v>
      </c>
    </row>
    <row r="9" spans="1:17" ht="29.25" customHeight="1" x14ac:dyDescent="0.45">
      <c r="A9" s="6" t="s">
        <v>28</v>
      </c>
      <c r="C9" s="8">
        <v>1000</v>
      </c>
      <c r="E9" s="8">
        <v>2110202993</v>
      </c>
      <c r="G9" s="8">
        <v>2113265006</v>
      </c>
      <c r="I9" s="8">
        <v>-3062013</v>
      </c>
      <c r="K9" s="8">
        <v>1000</v>
      </c>
      <c r="M9" s="8">
        <v>2110202993</v>
      </c>
      <c r="O9" s="8">
        <v>2113265006</v>
      </c>
      <c r="Q9" s="8">
        <v>-3062013</v>
      </c>
    </row>
    <row r="10" spans="1:17" ht="29.25" customHeight="1" x14ac:dyDescent="0.45">
      <c r="A10" s="6" t="s">
        <v>16</v>
      </c>
      <c r="C10" s="8">
        <v>107965000</v>
      </c>
      <c r="E10" s="8">
        <v>1089378483229</v>
      </c>
      <c r="G10" s="8">
        <v>1092545325900</v>
      </c>
      <c r="I10" s="8">
        <v>-3166842671</v>
      </c>
      <c r="K10" s="8">
        <v>107965000</v>
      </c>
      <c r="M10" s="8">
        <v>1089378483229</v>
      </c>
      <c r="O10" s="8">
        <v>1092545325900</v>
      </c>
      <c r="Q10" s="8">
        <v>-3166842671</v>
      </c>
    </row>
    <row r="11" spans="1:17" ht="29.25" customHeight="1" x14ac:dyDescent="0.45">
      <c r="A11" s="6" t="s">
        <v>33</v>
      </c>
      <c r="C11" s="8">
        <v>22920</v>
      </c>
      <c r="E11" s="8">
        <v>23361450660</v>
      </c>
      <c r="G11" s="8">
        <v>23361450660</v>
      </c>
      <c r="I11" s="8" t="s">
        <v>140</v>
      </c>
      <c r="K11" s="8">
        <v>22920</v>
      </c>
      <c r="M11" s="8">
        <v>23361450660</v>
      </c>
      <c r="O11" s="8">
        <v>23361450660</v>
      </c>
      <c r="Q11" s="8" t="s">
        <v>140</v>
      </c>
    </row>
    <row r="12" spans="1:17" ht="29.25" customHeight="1" x14ac:dyDescent="0.45">
      <c r="A12" s="6" t="s">
        <v>37</v>
      </c>
      <c r="C12" s="8">
        <v>10000</v>
      </c>
      <c r="E12" s="8">
        <v>9992750000</v>
      </c>
      <c r="G12" s="8">
        <v>9992750000</v>
      </c>
      <c r="I12" s="8" t="s">
        <v>140</v>
      </c>
      <c r="K12" s="8">
        <v>10000</v>
      </c>
      <c r="M12" s="8">
        <v>9992750000</v>
      </c>
      <c r="O12" s="8">
        <v>9992750000</v>
      </c>
      <c r="Q12" s="8" t="s">
        <v>140</v>
      </c>
    </row>
    <row r="13" spans="1:17" ht="29.25" customHeight="1" x14ac:dyDescent="0.45">
      <c r="A13" s="6" t="s">
        <v>41</v>
      </c>
      <c r="C13" s="8">
        <v>1200000</v>
      </c>
      <c r="E13" s="8">
        <v>1138046317800</v>
      </c>
      <c r="G13" s="8">
        <v>1136007796800</v>
      </c>
      <c r="I13" s="8">
        <v>2038521000</v>
      </c>
      <c r="K13" s="8">
        <v>1200000</v>
      </c>
      <c r="M13" s="8">
        <v>1138046317800</v>
      </c>
      <c r="O13" s="8">
        <v>1136007796800</v>
      </c>
      <c r="Q13" s="8">
        <v>2038521000</v>
      </c>
    </row>
    <row r="14" spans="1:17" ht="29.25" customHeight="1" x14ac:dyDescent="0.45">
      <c r="A14" s="6" t="s">
        <v>45</v>
      </c>
      <c r="C14" s="8">
        <v>7000</v>
      </c>
      <c r="E14" s="8">
        <v>7344671250</v>
      </c>
      <c r="G14" s="8">
        <v>7344671250</v>
      </c>
      <c r="I14" s="8">
        <v>0</v>
      </c>
      <c r="K14" s="8">
        <v>7000</v>
      </c>
      <c r="M14" s="8">
        <v>7344671250</v>
      </c>
      <c r="O14" s="8">
        <v>7344671250</v>
      </c>
      <c r="Q14" s="8" t="s">
        <v>140</v>
      </c>
    </row>
    <row r="15" spans="1:17" ht="29.25" customHeight="1" x14ac:dyDescent="0.45">
      <c r="A15" s="6" t="s">
        <v>48</v>
      </c>
      <c r="C15" s="8">
        <v>20200</v>
      </c>
      <c r="E15" s="8">
        <v>20387208550</v>
      </c>
      <c r="G15" s="8">
        <v>20359871750</v>
      </c>
      <c r="I15" s="8">
        <v>27336800</v>
      </c>
      <c r="K15" s="8">
        <v>20200</v>
      </c>
      <c r="M15" s="8">
        <v>20387208550</v>
      </c>
      <c r="O15" s="8">
        <v>20359871750</v>
      </c>
      <c r="Q15" s="8">
        <v>27336800</v>
      </c>
    </row>
    <row r="16" spans="1:17" ht="29.25" customHeight="1" x14ac:dyDescent="0.45">
      <c r="A16" s="6" t="s">
        <v>51</v>
      </c>
      <c r="C16" s="8">
        <v>50000</v>
      </c>
      <c r="E16" s="8">
        <v>48226510412</v>
      </c>
      <c r="G16" s="8">
        <v>50024107143</v>
      </c>
      <c r="I16" s="8">
        <v>-1797596731</v>
      </c>
      <c r="K16" s="8">
        <v>50000</v>
      </c>
      <c r="M16" s="8">
        <v>48226510412</v>
      </c>
      <c r="O16" s="8">
        <v>50024107143</v>
      </c>
      <c r="Q16" s="8">
        <v>-1797596731</v>
      </c>
    </row>
    <row r="17" spans="1:17" ht="29.25" customHeight="1" x14ac:dyDescent="0.45">
      <c r="A17" s="6" t="s">
        <v>55</v>
      </c>
      <c r="C17" s="8">
        <v>5000</v>
      </c>
      <c r="E17" s="8">
        <v>5251190125</v>
      </c>
      <c r="G17" s="8">
        <v>5251190125</v>
      </c>
      <c r="I17" s="8" t="s">
        <v>140</v>
      </c>
      <c r="K17" s="8">
        <v>5000</v>
      </c>
      <c r="M17" s="8">
        <v>5251190125</v>
      </c>
      <c r="O17" s="8">
        <v>5251190125</v>
      </c>
      <c r="Q17" s="8" t="s">
        <v>140</v>
      </c>
    </row>
    <row r="18" spans="1:17" ht="29.25" customHeight="1" x14ac:dyDescent="0.45">
      <c r="A18" s="6" t="s">
        <v>58</v>
      </c>
      <c r="C18" s="8">
        <v>5500</v>
      </c>
      <c r="E18" s="8">
        <v>5496012500</v>
      </c>
      <c r="G18" s="8">
        <v>5496012500</v>
      </c>
      <c r="I18" s="8" t="s">
        <v>140</v>
      </c>
      <c r="K18" s="8">
        <v>5500</v>
      </c>
      <c r="M18" s="8">
        <v>5496012500</v>
      </c>
      <c r="O18" s="8">
        <v>5496012500</v>
      </c>
      <c r="Q18" s="8" t="s">
        <v>140</v>
      </c>
    </row>
    <row r="19" spans="1:17" ht="29.25" customHeight="1" x14ac:dyDescent="0.45">
      <c r="A19" s="6" t="s">
        <v>17</v>
      </c>
      <c r="C19" s="8">
        <v>877478435</v>
      </c>
      <c r="E19" s="8">
        <v>6988188064574</v>
      </c>
      <c r="G19" s="8">
        <v>6567318519907</v>
      </c>
      <c r="I19" s="8">
        <v>420869544667</v>
      </c>
      <c r="K19" s="8">
        <v>877478435</v>
      </c>
      <c r="M19" s="8">
        <v>6988188064574</v>
      </c>
      <c r="O19" s="8">
        <v>6567318519907</v>
      </c>
      <c r="Q19" s="8">
        <v>420869544667</v>
      </c>
    </row>
    <row r="20" spans="1:17" ht="29.25" customHeight="1" x14ac:dyDescent="0.45">
      <c r="A20" s="6" t="s">
        <v>62</v>
      </c>
      <c r="C20" s="8">
        <v>4500</v>
      </c>
      <c r="E20" s="8">
        <v>4586672250</v>
      </c>
      <c r="G20" s="8">
        <v>4586672250</v>
      </c>
      <c r="I20" s="8" t="s">
        <v>140</v>
      </c>
      <c r="K20" s="8">
        <v>4500</v>
      </c>
      <c r="M20" s="8">
        <v>4586672250</v>
      </c>
      <c r="O20" s="8">
        <v>4586672250</v>
      </c>
      <c r="Q20" s="8" t="s">
        <v>140</v>
      </c>
    </row>
    <row r="21" spans="1:17" ht="29.25" customHeight="1" x14ac:dyDescent="0.45">
      <c r="A21" s="14"/>
      <c r="C21" s="14"/>
      <c r="E21" s="4">
        <f>SUM(E9:$E$20)</f>
        <v>9342369534343</v>
      </c>
      <c r="G21" s="4">
        <f>SUM(G9:$G$20)</f>
        <v>8924401633291</v>
      </c>
      <c r="I21" s="4">
        <f>SUM(I9:$I$20)</f>
        <v>417967901052</v>
      </c>
      <c r="K21" s="14"/>
      <c r="M21" s="4">
        <f>SUM(M9:$M$20)</f>
        <v>9342369534343</v>
      </c>
      <c r="O21" s="4">
        <f>SUM(O9:$O$20)</f>
        <v>8924401633291</v>
      </c>
      <c r="Q21" s="4">
        <f>SUM(Q9:$Q$20)</f>
        <v>417967901052</v>
      </c>
    </row>
    <row r="22" spans="1:17" ht="18.75" x14ac:dyDescent="0.45">
      <c r="A22" s="13"/>
      <c r="C22" s="14"/>
      <c r="E22" s="5"/>
      <c r="G22" s="5"/>
      <c r="I22" s="5"/>
      <c r="K22" s="14"/>
      <c r="M22" s="5"/>
      <c r="O22" s="5"/>
      <c r="Q22" s="5"/>
    </row>
    <row r="24" spans="1:17" ht="18.75" x14ac:dyDescent="0.45">
      <c r="A24" s="40" t="s">
        <v>122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</row>
  </sheetData>
  <sheetProtection algorithmName="SHA-512" hashValue="YicET9/ZdSsuTKibMCmwaKO8GORaeDAnEL0LI4kW4HxkkPqK4dOeJ2O5ohQs3synCr3P7ugYNPQDb9KRJTM5GQ==" saltValue="i4MOSgDCjF23Lm4+t61nXg==" spinCount="100000" sheet="1" objects="1" scenarios="1"/>
  <mergeCells count="7">
    <mergeCell ref="A24:Q2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12"/>
  <sheetViews>
    <sheetView rightToLeft="1" view="pageBreakPreview" zoomScale="60" zoomScaleNormal="100" workbookViewId="0">
      <selection activeCell="C24" sqref="C24"/>
    </sheetView>
  </sheetViews>
  <sheetFormatPr defaultRowHeight="18" x14ac:dyDescent="0.45"/>
  <cols>
    <col min="1" max="1" width="14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21.28515625" style="1" bestFit="1" customWidth="1"/>
    <col min="6" max="6" width="1.42578125" style="1" customWidth="1"/>
    <col min="7" max="7" width="10.42578125" style="1" bestFit="1" customWidth="1"/>
    <col min="8" max="8" width="1.42578125" style="1" customWidth="1"/>
    <col min="9" max="9" width="21.28515625" style="1" bestFit="1" customWidth="1"/>
    <col min="10" max="10" width="1.42578125" style="1" customWidth="1"/>
    <col min="11" max="11" width="18.7109375" style="1" customWidth="1"/>
    <col min="12" max="12" width="1.42578125" style="1" customWidth="1"/>
    <col min="13" max="13" width="13.7109375" style="1" bestFit="1" customWidth="1"/>
    <col min="14" max="14" width="1.42578125" style="1" customWidth="1"/>
    <col min="15" max="15" width="21.28515625" style="1" bestFit="1" customWidth="1"/>
    <col min="16" max="16" width="1.42578125" style="1" customWidth="1"/>
    <col min="17" max="17" width="10.42578125" style="1" bestFit="1" customWidth="1"/>
    <col min="18" max="18" width="1.42578125" style="1" customWidth="1"/>
    <col min="19" max="19" width="21.28515625" style="1" bestFit="1" customWidth="1"/>
    <col min="20" max="20" width="1.42578125" style="1" customWidth="1"/>
    <col min="21" max="21" width="20.42578125" style="1" customWidth="1"/>
    <col min="22" max="16384" width="9.140625" style="1"/>
  </cols>
  <sheetData>
    <row r="1" spans="1:21" ht="20.100000000000001" customHeight="1" x14ac:dyDescent="0.45">
      <c r="A1" s="32" t="str">
        <f>'7'!A1:Q1</f>
        <v>صندوق سرمایه گذاری اختصاصی ‫بازارگردان صنعت مس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0.100000000000001" customHeight="1" x14ac:dyDescent="0.45">
      <c r="A2" s="32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0.100000000000001" customHeight="1" x14ac:dyDescent="0.45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5" spans="1:21" ht="21" x14ac:dyDescent="0.45">
      <c r="A5" s="33" t="s">
        <v>125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7" spans="1:21" ht="21" x14ac:dyDescent="0.45">
      <c r="C7" s="34" t="s">
        <v>102</v>
      </c>
      <c r="D7" s="35"/>
      <c r="E7" s="35"/>
      <c r="F7" s="35"/>
      <c r="G7" s="35"/>
      <c r="H7" s="35"/>
      <c r="I7" s="35"/>
      <c r="J7" s="35"/>
      <c r="K7" s="35"/>
      <c r="M7" s="34" t="s">
        <v>6</v>
      </c>
      <c r="N7" s="35"/>
      <c r="O7" s="35"/>
      <c r="P7" s="35"/>
      <c r="Q7" s="35"/>
      <c r="R7" s="35"/>
      <c r="S7" s="35"/>
      <c r="T7" s="35"/>
      <c r="U7" s="35"/>
    </row>
    <row r="8" spans="1:21" ht="42" x14ac:dyDescent="0.45">
      <c r="A8" s="2" t="s">
        <v>126</v>
      </c>
      <c r="C8" s="3" t="s">
        <v>101</v>
      </c>
      <c r="E8" s="3" t="s">
        <v>127</v>
      </c>
      <c r="G8" s="3" t="s">
        <v>128</v>
      </c>
      <c r="I8" s="3" t="s">
        <v>129</v>
      </c>
      <c r="K8" s="3" t="s">
        <v>130</v>
      </c>
      <c r="M8" s="3" t="s">
        <v>101</v>
      </c>
      <c r="O8" s="3" t="s">
        <v>127</v>
      </c>
      <c r="Q8" s="3" t="s">
        <v>128</v>
      </c>
      <c r="S8" s="3" t="s">
        <v>129</v>
      </c>
      <c r="U8" s="3" t="s">
        <v>130</v>
      </c>
    </row>
    <row r="9" spans="1:21" ht="37.5" x14ac:dyDescent="0.45">
      <c r="A9" s="6" t="s">
        <v>16</v>
      </c>
      <c r="C9" s="8" t="s">
        <v>140</v>
      </c>
      <c r="E9" s="8">
        <v>-3166842671</v>
      </c>
      <c r="G9" s="8" t="s">
        <v>140</v>
      </c>
      <c r="I9" s="8">
        <v>-3166842671</v>
      </c>
      <c r="K9" s="28">
        <v>-0.69926226350971132</v>
      </c>
      <c r="M9" s="8" t="s">
        <v>140</v>
      </c>
      <c r="O9" s="8">
        <v>-3166842671</v>
      </c>
      <c r="Q9" s="8" t="s">
        <v>140</v>
      </c>
      <c r="S9" s="8">
        <v>-3166842671</v>
      </c>
      <c r="U9" s="28">
        <v>-0.69926226350971132</v>
      </c>
    </row>
    <row r="10" spans="1:21" ht="18.75" x14ac:dyDescent="0.45">
      <c r="A10" s="6" t="s">
        <v>17</v>
      </c>
      <c r="C10" s="8" t="s">
        <v>140</v>
      </c>
      <c r="E10" s="8">
        <v>420869544667</v>
      </c>
      <c r="G10" s="8" t="s">
        <v>140</v>
      </c>
      <c r="I10" s="8">
        <v>420869544667</v>
      </c>
      <c r="K10" s="27">
        <v>92.931105527012775</v>
      </c>
      <c r="M10" s="8" t="s">
        <v>140</v>
      </c>
      <c r="O10" s="8">
        <v>420869544667</v>
      </c>
      <c r="Q10" s="8" t="s">
        <v>140</v>
      </c>
      <c r="S10" s="8">
        <v>420869544667</v>
      </c>
      <c r="U10" s="27">
        <v>92.931105527012775</v>
      </c>
    </row>
    <row r="11" spans="1:21" ht="19.5" thickBot="1" x14ac:dyDescent="0.5">
      <c r="A11" s="14"/>
      <c r="C11" s="4">
        <f>SUM(C9:$C$10)</f>
        <v>0</v>
      </c>
      <c r="E11" s="4">
        <f>SUM(E9:$E$10)</f>
        <v>417702701996</v>
      </c>
      <c r="G11" s="4" t="s">
        <v>140</v>
      </c>
      <c r="I11" s="4">
        <f>SUM(I9:$I$10)</f>
        <v>417702701996</v>
      </c>
      <c r="K11" s="29">
        <f>SUM(K9:$K$10)</f>
        <v>92.231843263503066</v>
      </c>
      <c r="M11" s="4" t="s">
        <v>140</v>
      </c>
      <c r="O11" s="4">
        <f>SUM(O9:$O$10)</f>
        <v>417702701996</v>
      </c>
      <c r="Q11" s="4" t="s">
        <v>140</v>
      </c>
      <c r="S11" s="4">
        <f>SUM(S9:$S$10)</f>
        <v>417702701996</v>
      </c>
      <c r="U11" s="17">
        <f>SUM(U9:$U$10)</f>
        <v>92.231843263503066</v>
      </c>
    </row>
    <row r="12" spans="1:21" ht="19.5" thickTop="1" x14ac:dyDescent="0.45">
      <c r="C12" s="5"/>
      <c r="E12" s="5"/>
      <c r="G12" s="5"/>
      <c r="I12" s="5"/>
      <c r="K12" s="5"/>
      <c r="M12" s="5"/>
      <c r="O12" s="5"/>
      <c r="Q12" s="5"/>
      <c r="S12" s="5"/>
      <c r="U12" s="5"/>
    </row>
  </sheetData>
  <sheetProtection algorithmName="SHA-512" hashValue="2+RI0/a2ZSDYzBW/n5jP6kxGQncsxYyVWi8XMaTtsuP+xngyMNC36I9KGCldgDezl46TkPNEba9kTH9XNGYtGQ==" saltValue="MKNCwPKP3dM338EsxOCXPw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2023-04-24T10:47:05Z</dcterms:created>
  <dcterms:modified xsi:type="dcterms:W3CDTF">2023-04-30T08:15:37Z</dcterms:modified>
</cp:coreProperties>
</file>