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بازارگردانی مس\1402\02\"/>
    </mc:Choice>
  </mc:AlternateContent>
  <bookViews>
    <workbookView xWindow="0" yWindow="0" windowWidth="28800" windowHeight="12330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10" r:id="rId6"/>
    <sheet name="6" sheetId="11" r:id="rId7"/>
    <sheet name="7" sheetId="12" r:id="rId8"/>
    <sheet name="8" sheetId="13" r:id="rId9"/>
    <sheet name="9" sheetId="14" r:id="rId10"/>
    <sheet name="10" sheetId="15" r:id="rId11"/>
  </sheets>
  <definedNames>
    <definedName name="_xlnm.Print_Area" localSheetId="0">'0'!$A$1:$J$24</definedName>
  </definedNames>
  <calcPr calcId="162913"/>
</workbook>
</file>

<file path=xl/calcChain.xml><?xml version="1.0" encoding="utf-8"?>
<calcChain xmlns="http://schemas.openxmlformats.org/spreadsheetml/2006/main">
  <c r="G10" i="15" l="1"/>
  <c r="G9" i="15"/>
  <c r="K10" i="15"/>
  <c r="K9" i="15"/>
  <c r="A1" i="14"/>
  <c r="A1" i="13"/>
  <c r="K10" i="13"/>
  <c r="K9" i="13"/>
  <c r="U10" i="13"/>
  <c r="U9" i="13"/>
  <c r="A1" i="12"/>
  <c r="A1" i="11"/>
  <c r="A1" i="10"/>
  <c r="I9" i="8"/>
  <c r="I10" i="8"/>
  <c r="I8" i="8"/>
  <c r="G9" i="8"/>
  <c r="G10" i="8"/>
  <c r="G8" i="8"/>
  <c r="A1" i="8"/>
  <c r="S12" i="6"/>
  <c r="S9" i="6"/>
  <c r="A1" i="6"/>
  <c r="AG21" i="4"/>
  <c r="AG22" i="4"/>
  <c r="AG11" i="4"/>
  <c r="AG12" i="4"/>
  <c r="AG13" i="4"/>
  <c r="AG14" i="4"/>
  <c r="AG15" i="4"/>
  <c r="AG16" i="4"/>
  <c r="AG17" i="4"/>
  <c r="AG18" i="4"/>
  <c r="AG19" i="4"/>
  <c r="AG10" i="4"/>
  <c r="A1" i="4"/>
  <c r="A1" i="2"/>
  <c r="W12" i="2"/>
  <c r="W11" i="2"/>
  <c r="I11" i="15" l="1"/>
  <c r="E11" i="15"/>
  <c r="Q22" i="14"/>
  <c r="O22" i="14"/>
  <c r="M22" i="14"/>
  <c r="K22" i="14"/>
  <c r="I22" i="14"/>
  <c r="G22" i="14"/>
  <c r="E22" i="14"/>
  <c r="C22" i="14"/>
  <c r="U11" i="13"/>
  <c r="S11" i="13"/>
  <c r="Q11" i="13"/>
  <c r="O11" i="13"/>
  <c r="K11" i="13"/>
  <c r="I11" i="13"/>
  <c r="G11" i="13"/>
  <c r="E11" i="13"/>
  <c r="Q23" i="12"/>
  <c r="O23" i="12"/>
  <c r="M23" i="12"/>
  <c r="I23" i="12"/>
  <c r="G23" i="12"/>
  <c r="E23" i="12"/>
  <c r="Q13" i="11"/>
  <c r="O13" i="11"/>
  <c r="M13" i="11"/>
  <c r="I13" i="11"/>
  <c r="G13" i="11"/>
  <c r="E13" i="11"/>
  <c r="S23" i="10"/>
  <c r="O23" i="10"/>
  <c r="M23" i="10"/>
  <c r="I23" i="10"/>
  <c r="E11" i="8"/>
  <c r="I11" i="8"/>
  <c r="S13" i="6"/>
  <c r="Q13" i="6"/>
  <c r="O13" i="6"/>
  <c r="M13" i="6"/>
  <c r="K13" i="6"/>
  <c r="AG23" i="4"/>
  <c r="AE23" i="4"/>
  <c r="AC23" i="4"/>
  <c r="W23" i="4"/>
  <c r="V23" i="4"/>
  <c r="T23" i="4"/>
  <c r="Q23" i="4"/>
  <c r="O23" i="4"/>
  <c r="W13" i="2"/>
  <c r="U13" i="2"/>
  <c r="S13" i="2"/>
  <c r="M13" i="2"/>
  <c r="J13" i="2"/>
  <c r="G13" i="2"/>
  <c r="E13" i="2"/>
  <c r="G11" i="8" l="1"/>
  <c r="K11" i="15"/>
  <c r="G11" i="15"/>
</calcChain>
</file>

<file path=xl/sharedStrings.xml><?xml version="1.0" encoding="utf-8"?>
<sst xmlns="http://schemas.openxmlformats.org/spreadsheetml/2006/main" count="492" uniqueCount="155">
  <si>
    <t>‫بازارگردانی صنعت مس</t>
  </si>
  <si>
    <t>‫صورت وضعیت پورتفوی</t>
  </si>
  <si>
    <t>‫برای ماه منتهی به 1402/02/31</t>
  </si>
  <si>
    <t>‫1- سرمایه گذاری ها</t>
  </si>
  <si>
    <t>‫1-1- سرمایه گذاری در سهام و حق تقدم سهام</t>
  </si>
  <si>
    <t>‫1402/01/31</t>
  </si>
  <si>
    <t>‫تغییرات طی دوره</t>
  </si>
  <si>
    <t>‫1402/02/31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</si>
  <si>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</si>
  <si>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</si>
  <si>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</si>
  <si>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</si>
  <si>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</si>
  <si>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</si>
  <si>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</si>
  <si>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</si>
  <si>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</si>
  <si>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‫سپاس-سهام ETF</t>
  </si>
  <si>
    <t>‫ملي مس</t>
  </si>
  <si>
    <t>‫جمع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</si>
  <si>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</si>
  <si>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</si>
  <si>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</si>
  <si>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</si>
  <si>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</si>
  <si>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</si>
  <si>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</si>
  <si>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</si>
  <si>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</si>
  <si>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‫سلف موازي پنتان پتروكنگان033</t>
  </si>
  <si>
    <t>‫بلی</t>
  </si>
  <si>
    <t>‫بورس</t>
  </si>
  <si>
    <t>‫1401/09/01</t>
  </si>
  <si>
    <t>‫1403/09/01</t>
  </si>
  <si>
    <t>‫صكوك اجاره پارسيان-6ماهه16%</t>
  </si>
  <si>
    <t>‫1399/06/10</t>
  </si>
  <si>
    <t>‫1403/06/10</t>
  </si>
  <si>
    <t>‫16</t>
  </si>
  <si>
    <t>‫صكوك مرابحه خودرو0411-3ماهه18%</t>
  </si>
  <si>
    <t>‫1400/11/02</t>
  </si>
  <si>
    <t>‫1404/11/02</t>
  </si>
  <si>
    <t>‫18</t>
  </si>
  <si>
    <t>‫مرابحه عام دولت100-ش.خ021127</t>
  </si>
  <si>
    <t>‫فرابورس</t>
  </si>
  <si>
    <t>‫1400/11/27</t>
  </si>
  <si>
    <t>‫1402/11/27</t>
  </si>
  <si>
    <t>‫مرابحه عام دولت106-ش.خ020624</t>
  </si>
  <si>
    <t>‫1401/03/24</t>
  </si>
  <si>
    <t>‫1402/06/24</t>
  </si>
  <si>
    <t>‫مرابحه عام دولت110-ش.خ040401</t>
  </si>
  <si>
    <t>‫1401/06/01</t>
  </si>
  <si>
    <t>‫1404/04/01</t>
  </si>
  <si>
    <t>‫مرابحه عام دولت2-ش.خ تمدن0212</t>
  </si>
  <si>
    <t>‫1398/12/25</t>
  </si>
  <si>
    <t>‫1402/12/25</t>
  </si>
  <si>
    <t>‫مرابحه عام دولت3-شرايط خاص0208</t>
  </si>
  <si>
    <t>‫1399/03/13</t>
  </si>
  <si>
    <t>‫1402/08/13</t>
  </si>
  <si>
    <t>‫15</t>
  </si>
  <si>
    <t>‫مرابحه عام دولت75-ش.خ040226</t>
  </si>
  <si>
    <t>‫1399/11/26</t>
  </si>
  <si>
    <t>‫1404/02/26</t>
  </si>
  <si>
    <t>‫مرابحه عام دولت89-ش.خ041120</t>
  </si>
  <si>
    <t>‫1400/05/20</t>
  </si>
  <si>
    <t>‫1404/11/20</t>
  </si>
  <si>
    <t>‫مرابحه عام دولت95-ش.خ020514</t>
  </si>
  <si>
    <t>‫1400/10/14</t>
  </si>
  <si>
    <t>‫1402/05/14</t>
  </si>
  <si>
    <t>‫مشاركت ش اصفهان203-3ماهه18%</t>
  </si>
  <si>
    <t>‫خیر</t>
  </si>
  <si>
    <t>‫1398/03/30</t>
  </si>
  <si>
    <t>‫1402/03/30</t>
  </si>
  <si>
    <t>‫منفعت دولت8-ش.خاص تمدن0205</t>
  </si>
  <si>
    <t>‫1398/11/05</t>
  </si>
  <si>
    <t>‫1402/05/05</t>
  </si>
  <si>
    <t>‫17.9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</si>
  <si>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</si>
  <si>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</si>
  <si>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</si>
  <si>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</si>
  <si>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</si>
  <si>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</si>
  <si>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</si>
  <si>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</si>
  <si>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</si>
  <si>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</si>
  <si>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</si>
  <si>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</si>
  <si>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</si>
  <si>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</si>
  <si>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توسعه صادرات</t>
  </si>
  <si>
    <t>‫0200051451001</t>
  </si>
  <si>
    <t>‫1400/02/25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</si>
  <si>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</si>
  <si>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</si>
  <si>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</si>
  <si>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</si>
  <si>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</si>
  <si>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</si>
  <si>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</si>
  <si>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</si>
  <si>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</si>
  <si>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</si>
  <si>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</si>
  <si>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</si>
  <si>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</si>
  <si>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</si>
  <si>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</si>
  <si>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</si>
  <si>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</si>
  <si>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</si>
  <si>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‫درآمد سود سهام</t>
  </si>
  <si>
    <t>‫طی دوره</t>
  </si>
  <si>
    <t>‫هزینه تنزیل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</si>
  <si>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</si>
  <si>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</si>
  <si>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</si>
  <si>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</si>
  <si>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‫1402/06/10</t>
  </si>
  <si>
    <t>‫1402/05/02</t>
  </si>
  <si>
    <t>‫كوتاه مدت-104456340-تجارت</t>
  </si>
  <si>
    <t>‫1402/02/01</t>
  </si>
  <si>
    <t>‫-</t>
  </si>
  <si>
    <t>‫كوتاه مدت-70020217-شهر</t>
  </si>
  <si>
    <t>‫1402/05/27</t>
  </si>
  <si>
    <t>‫1402/03/24</t>
  </si>
  <si>
    <t>‫1402/06/01</t>
  </si>
  <si>
    <t>‫1402/06/25</t>
  </si>
  <si>
    <t>‫1402/03/13</t>
  </si>
  <si>
    <t>‫1402/05/26</t>
  </si>
  <si>
    <t>‫1402/05/20</t>
  </si>
  <si>
    <t>‫1402/04/14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</si>
  <si>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</si>
  <si>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</si>
  <si>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</si>
  <si>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</si>
  <si>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</si>
  <si>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</si>
  <si>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</si>
  <si>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</si>
  <si>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</si>
  <si>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</si>
  <si>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</si>
  <si>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</si>
  <si>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</si>
  <si>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</si>
  <si>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</si>
  <si>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</si>
  <si>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</si>
  <si>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</si>
  <si>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</si>
  <si>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</si>
  <si>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شهر</t>
  </si>
  <si>
    <t>صندوق سرمایه گذاری اختصاصی بازارگردان صنعت مس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</si>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</sst>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000"/>
    <numFmt numFmtId="166" formatCode="0.00_);\(0.00\)"/>
  </numFmts>
  <fonts count="6" x14ac:knownFonts="1">
    <font>
      <sz val="11"/>
      <color indexed="8"/>
      <name val="Calibri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3" fontId="2" fillId="0" borderId="0" xfId="0" applyNumberFormat="1" applyFont="1"/>
    <xf numFmtId="2" fontId="5" fillId="0" borderId="0" xfId="0" applyNumberFormat="1" applyFont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37" fontId="5" fillId="0" borderId="0" xfId="0" applyNumberFormat="1" applyFont="1" applyBorder="1" applyAlignment="1">
      <alignment horizontal="center" vertical="center"/>
    </xf>
    <xf numFmtId="37" fontId="0" fillId="0" borderId="0" xfId="0" applyNumberFormat="1" applyFont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2" fillId="0" borderId="0" xfId="0" applyNumberFormat="1" applyFont="1"/>
    <xf numFmtId="2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37" fontId="4" fillId="0" borderId="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0" fillId="0" borderId="3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0" fontId="2" fillId="0" borderId="0" xfId="0" applyFont="1"/>
    <xf numFmtId="37" fontId="4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37" fontId="5" fillId="0" borderId="5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/>
    <xf numFmtId="0" fontId="2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6</xdr:col>
      <xdr:colOff>349250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9679250" y="2222500"/>
          <a:ext cx="1555750" cy="149975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552450</xdr:colOff>
          <xdr:row>0</xdr:row>
          <xdr:rowOff>171450</xdr:rowOff>
        </xdr:from>
        <xdr:to>
          <xdr:col>61</xdr:col>
          <xdr:colOff>304800</xdr:colOff>
          <xdr:row>2</xdr:row>
          <xdr:rowOff>0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H24"/>
  <sheetViews>
    <sheetView rightToLeft="1" tabSelected="1" view="pageBreakPreview" zoomScale="60" zoomScaleNormal="100" workbookViewId="0">
      <selection activeCell="X36" sqref="X36"/>
    </sheetView>
  </sheetViews>
  <sheetFormatPr defaultRowHeight="18" x14ac:dyDescent="0.45"/>
  <cols>
    <col min="1" max="16384" width="9.140625" style="1"/>
  </cols>
  <sheetData>
    <row r="1" spans="60:60" x14ac:dyDescent="0.45">
      <c r="BH1" s="13">
        <v>9352178508957</v>
      </c>
    </row>
    <row r="22" spans="1:10" ht="39.950000000000003" customHeight="1" x14ac:dyDescent="0.45">
      <c r="A22" s="33" t="s">
        <v>153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39.950000000000003" customHeight="1" x14ac:dyDescent="0.45">
      <c r="A23" s="33" t="s">
        <v>1</v>
      </c>
      <c r="B23" s="34"/>
      <c r="C23" s="34"/>
      <c r="D23" s="34"/>
      <c r="E23" s="34"/>
      <c r="F23" s="34"/>
      <c r="G23" s="34"/>
      <c r="H23" s="34"/>
      <c r="I23" s="34"/>
      <c r="J23" s="34"/>
    </row>
    <row r="24" spans="1:10" ht="39.950000000000003" customHeight="1" x14ac:dyDescent="0.45">
      <c r="A24" s="33" t="s">
        <v>2</v>
      </c>
      <c r="B24" s="34"/>
      <c r="C24" s="34"/>
      <c r="D24" s="34"/>
      <c r="E24" s="34"/>
      <c r="F24" s="34"/>
      <c r="G24" s="34"/>
      <c r="H24" s="34"/>
      <c r="I24" s="34"/>
      <c r="J24" s="34"/>
    </row>
  </sheetData>
  <sheetProtection algorithmName="SHA-512" hashValue="Wi5m3CVLVgCi3/4ArC2NZMMPoxHA2VW9mldzPW6U6H8wYhQ2zpS4HT9UhTP/s9JCkUO0NDgGllhXnqHSQ1k4vg==" saltValue="w8uQSTjE0qoJEWs6xsHPbw==" spinCount="100000" sheet="1" objects="1" scenarios="1"/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mmandButton1">
          <controlPr defaultSize="0" autoLine="0" r:id="rId5">
            <anchor moveWithCells="1">
              <from>
                <xdr:col>60</xdr:col>
                <xdr:colOff>552450</xdr:colOff>
                <xdr:row>0</xdr:row>
                <xdr:rowOff>171450</xdr:rowOff>
              </from>
              <to>
                <xdr:col>61</xdr:col>
                <xdr:colOff>304800</xdr:colOff>
                <xdr:row>2</xdr:row>
                <xdr:rowOff>0</xdr:rowOff>
              </to>
            </anchor>
          </controlPr>
        </control>
      </mc:Choice>
      <mc:Fallback>
        <control shapeId="1025" r:id="rId4" name="CommandButton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Q23"/>
  <sheetViews>
    <sheetView rightToLeft="1" view="pageBreakPreview" zoomScale="60" zoomScaleNormal="100" workbookViewId="0">
      <selection activeCell="C33" sqref="C33"/>
    </sheetView>
  </sheetViews>
  <sheetFormatPr defaultRowHeight="18" x14ac:dyDescent="0.45"/>
  <cols>
    <col min="1" max="1" width="32.28515625" style="1" customWidth="1"/>
    <col min="2" max="2" width="1.42578125" style="1" customWidth="1"/>
    <col min="3" max="3" width="19.85546875" style="1" bestFit="1" customWidth="1"/>
    <col min="4" max="4" width="1.42578125" style="1" customWidth="1"/>
    <col min="5" max="5" width="19.85546875" style="1" bestFit="1" customWidth="1"/>
    <col min="6" max="6" width="1.42578125" style="1" customWidth="1"/>
    <col min="7" max="7" width="16.140625" style="1" bestFit="1" customWidth="1"/>
    <col min="8" max="8" width="1.42578125" style="1" customWidth="1"/>
    <col min="9" max="9" width="19.7109375" style="1" bestFit="1" customWidth="1"/>
    <col min="10" max="10" width="1.42578125" style="1" customWidth="1"/>
    <col min="11" max="11" width="20.140625" style="1" bestFit="1" customWidth="1"/>
    <col min="12" max="12" width="1.42578125" style="1" customWidth="1"/>
    <col min="13" max="13" width="19.85546875" style="1" bestFit="1" customWidth="1"/>
    <col min="14" max="14" width="1.42578125" style="1" customWidth="1"/>
    <col min="15" max="15" width="16.140625" style="1" bestFit="1" customWidth="1"/>
    <col min="16" max="16" width="1.42578125" style="1" customWidth="1"/>
    <col min="17" max="17" width="19.7109375" style="1" bestFit="1" customWidth="1"/>
    <col min="18" max="16384" width="9.140625" style="1"/>
  </cols>
  <sheetData>
    <row r="1" spans="1:17" ht="20.100000000000001" customHeight="1" x14ac:dyDescent="0.45">
      <c r="A1" s="40" t="str">
        <f>'8'!A1:U1</f>
        <v>صندوق سرمایه گذاری اختصاصی بازارگردان صنعت مس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0.100000000000001" customHeight="1" x14ac:dyDescent="0.45">
      <c r="A2" s="40" t="s">
        <v>99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0.100000000000001" customHeight="1" x14ac:dyDescent="0.45">
      <c r="A3" s="40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5" spans="1:17" ht="21" x14ac:dyDescent="0.45">
      <c r="A5" s="41" t="s">
        <v>144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7" spans="1:17" ht="21" x14ac:dyDescent="0.45">
      <c r="C7" s="35" t="s">
        <v>112</v>
      </c>
      <c r="D7" s="36"/>
      <c r="E7" s="36"/>
      <c r="F7" s="36"/>
      <c r="G7" s="36"/>
      <c r="H7" s="36"/>
      <c r="I7" s="36"/>
      <c r="J7" s="36"/>
      <c r="K7" s="36"/>
      <c r="M7" s="35" t="s">
        <v>7</v>
      </c>
      <c r="N7" s="36"/>
      <c r="O7" s="36"/>
      <c r="P7" s="36"/>
      <c r="Q7" s="36"/>
    </row>
    <row r="8" spans="1:17" ht="21" x14ac:dyDescent="0.45">
      <c r="C8" s="3" t="s">
        <v>145</v>
      </c>
      <c r="E8" s="3" t="s">
        <v>140</v>
      </c>
      <c r="G8" s="3" t="s">
        <v>141</v>
      </c>
      <c r="I8" s="3" t="s">
        <v>19</v>
      </c>
      <c r="K8" s="3" t="s">
        <v>145</v>
      </c>
      <c r="M8" s="3" t="s">
        <v>140</v>
      </c>
      <c r="O8" s="3" t="s">
        <v>141</v>
      </c>
      <c r="Q8" s="3" t="s">
        <v>19</v>
      </c>
    </row>
    <row r="9" spans="1:17" ht="25.5" customHeight="1" x14ac:dyDescent="0.45">
      <c r="A9" s="6" t="s">
        <v>34</v>
      </c>
      <c r="C9" s="8">
        <v>304244461</v>
      </c>
      <c r="E9" s="17" t="s">
        <v>154</v>
      </c>
      <c r="G9" s="17" t="s">
        <v>154</v>
      </c>
      <c r="I9" s="8">
        <v>304244461</v>
      </c>
      <c r="K9" s="8">
        <v>600047144</v>
      </c>
      <c r="M9" s="17" t="s">
        <v>154</v>
      </c>
      <c r="O9" s="17" t="s">
        <v>154</v>
      </c>
      <c r="Q9" s="8">
        <v>600047144</v>
      </c>
    </row>
    <row r="10" spans="1:17" ht="25.5" customHeight="1" x14ac:dyDescent="0.45">
      <c r="A10" s="6" t="s">
        <v>38</v>
      </c>
      <c r="C10" s="8">
        <v>148838610</v>
      </c>
      <c r="E10" s="8">
        <v>99927500</v>
      </c>
      <c r="G10" s="17" t="s">
        <v>154</v>
      </c>
      <c r="I10" s="8">
        <v>248766110</v>
      </c>
      <c r="K10" s="8">
        <v>305966669</v>
      </c>
      <c r="M10" s="8">
        <v>99927500</v>
      </c>
      <c r="O10" s="17" t="s">
        <v>154</v>
      </c>
      <c r="Q10" s="8">
        <v>405894169</v>
      </c>
    </row>
    <row r="11" spans="1:17" ht="25.5" customHeight="1" x14ac:dyDescent="0.45">
      <c r="A11" s="6" t="s">
        <v>42</v>
      </c>
      <c r="C11" s="8">
        <v>16120485323</v>
      </c>
      <c r="E11" s="8">
        <v>26572720800</v>
      </c>
      <c r="G11" s="17" t="s">
        <v>154</v>
      </c>
      <c r="I11" s="8">
        <v>42693206123</v>
      </c>
      <c r="K11" s="8">
        <v>31796564203</v>
      </c>
      <c r="M11" s="8">
        <v>28611241800</v>
      </c>
      <c r="O11" s="17" t="s">
        <v>154</v>
      </c>
      <c r="Q11" s="8">
        <v>60407806003</v>
      </c>
    </row>
    <row r="12" spans="1:17" ht="25.5" customHeight="1" x14ac:dyDescent="0.45">
      <c r="A12" s="6" t="s">
        <v>46</v>
      </c>
      <c r="C12" s="8">
        <v>210311507</v>
      </c>
      <c r="E12" s="8">
        <v>-333074126</v>
      </c>
      <c r="G12" s="17" t="s">
        <v>154</v>
      </c>
      <c r="I12" s="8">
        <v>-122762619</v>
      </c>
      <c r="K12" s="8">
        <v>210311507</v>
      </c>
      <c r="M12" s="8">
        <v>-333074126</v>
      </c>
      <c r="O12" s="17" t="s">
        <v>154</v>
      </c>
      <c r="Q12" s="8">
        <v>-122762619</v>
      </c>
    </row>
    <row r="13" spans="1:17" ht="25.5" customHeight="1" x14ac:dyDescent="0.45">
      <c r="A13" s="6" t="s">
        <v>49</v>
      </c>
      <c r="C13" s="8">
        <v>105171660</v>
      </c>
      <c r="E13" s="8">
        <v>-69949250</v>
      </c>
      <c r="G13" s="17" t="s">
        <v>154</v>
      </c>
      <c r="I13" s="8">
        <v>35222410</v>
      </c>
      <c r="K13" s="8">
        <v>207080279</v>
      </c>
      <c r="M13" s="8">
        <v>-69949250</v>
      </c>
      <c r="O13" s="17" t="s">
        <v>154</v>
      </c>
      <c r="Q13" s="8">
        <v>137131029</v>
      </c>
    </row>
    <row r="14" spans="1:17" ht="25.5" customHeight="1" x14ac:dyDescent="0.45">
      <c r="A14" s="6" t="s">
        <v>52</v>
      </c>
      <c r="C14" s="8">
        <v>296205397</v>
      </c>
      <c r="E14" s="17" t="s">
        <v>154</v>
      </c>
      <c r="G14" s="17" t="s">
        <v>154</v>
      </c>
      <c r="I14" s="8">
        <v>296205397</v>
      </c>
      <c r="K14" s="8">
        <v>571413019</v>
      </c>
      <c r="M14" s="8">
        <v>27336800</v>
      </c>
      <c r="O14" s="17" t="s">
        <v>154</v>
      </c>
      <c r="Q14" s="8">
        <v>598749819</v>
      </c>
    </row>
    <row r="15" spans="1:17" ht="25.5" customHeight="1" x14ac:dyDescent="0.45">
      <c r="A15" s="6" t="s">
        <v>55</v>
      </c>
      <c r="C15" s="8">
        <v>669897260</v>
      </c>
      <c r="E15" s="17" t="s">
        <v>154</v>
      </c>
      <c r="G15" s="17" t="s">
        <v>154</v>
      </c>
      <c r="I15" s="8">
        <v>669897260</v>
      </c>
      <c r="K15" s="8">
        <v>1194010273</v>
      </c>
      <c r="M15" s="8">
        <v>-1797596731</v>
      </c>
      <c r="O15" s="8">
        <v>-43392857</v>
      </c>
      <c r="Q15" s="8">
        <v>-646979315</v>
      </c>
    </row>
    <row r="16" spans="1:17" ht="25.5" customHeight="1" x14ac:dyDescent="0.45">
      <c r="A16" s="6" t="s">
        <v>59</v>
      </c>
      <c r="C16" s="8">
        <v>65916905</v>
      </c>
      <c r="E16" s="8">
        <v>42713750</v>
      </c>
      <c r="G16" s="17" t="s">
        <v>154</v>
      </c>
      <c r="I16" s="8">
        <v>108630655</v>
      </c>
      <c r="K16" s="8">
        <v>65916905</v>
      </c>
      <c r="M16" s="8">
        <v>42713750</v>
      </c>
      <c r="O16" s="17" t="s">
        <v>154</v>
      </c>
      <c r="Q16" s="8">
        <v>108630655</v>
      </c>
    </row>
    <row r="17" spans="1:17" ht="25.5" customHeight="1" x14ac:dyDescent="0.45">
      <c r="A17" s="6" t="s">
        <v>62</v>
      </c>
      <c r="C17" s="8">
        <v>75984766</v>
      </c>
      <c r="E17" s="8">
        <v>-511978546</v>
      </c>
      <c r="G17" s="17" t="s">
        <v>154</v>
      </c>
      <c r="I17" s="8">
        <v>-435993780</v>
      </c>
      <c r="K17" s="8">
        <v>149625982</v>
      </c>
      <c r="M17" s="8">
        <v>-511978546</v>
      </c>
      <c r="O17" s="17" t="s">
        <v>154</v>
      </c>
      <c r="Q17" s="8">
        <v>-362352564</v>
      </c>
    </row>
    <row r="18" spans="1:17" ht="25.5" customHeight="1" x14ac:dyDescent="0.45">
      <c r="A18" s="6" t="s">
        <v>65</v>
      </c>
      <c r="C18" s="8">
        <v>6764246</v>
      </c>
      <c r="E18" s="17" t="s">
        <v>154</v>
      </c>
      <c r="G18" s="8">
        <v>-10875000</v>
      </c>
      <c r="I18" s="8">
        <v>-4110754</v>
      </c>
      <c r="K18" s="8">
        <v>6764246</v>
      </c>
      <c r="M18" s="17" t="s">
        <v>154</v>
      </c>
      <c r="O18" s="8">
        <v>-10875000</v>
      </c>
      <c r="Q18" s="8">
        <v>-4110754</v>
      </c>
    </row>
    <row r="19" spans="1:17" ht="25.5" customHeight="1" x14ac:dyDescent="0.45">
      <c r="A19" s="6" t="s">
        <v>68</v>
      </c>
      <c r="C19" s="8">
        <v>84123771</v>
      </c>
      <c r="E19" s="17" t="s">
        <v>154</v>
      </c>
      <c r="G19" s="17" t="s">
        <v>154</v>
      </c>
      <c r="I19" s="8">
        <v>84123771</v>
      </c>
      <c r="K19" s="8">
        <v>165669637</v>
      </c>
      <c r="M19" s="17" t="s">
        <v>154</v>
      </c>
      <c r="O19" s="17" t="s">
        <v>154</v>
      </c>
      <c r="Q19" s="8">
        <v>165669637</v>
      </c>
    </row>
    <row r="20" spans="1:17" ht="25.5" customHeight="1" x14ac:dyDescent="0.45">
      <c r="A20" s="6" t="s">
        <v>72</v>
      </c>
      <c r="C20" s="8">
        <v>69017891</v>
      </c>
      <c r="E20" s="17" t="s">
        <v>154</v>
      </c>
      <c r="G20" s="17" t="s">
        <v>154</v>
      </c>
      <c r="I20" s="8">
        <v>69017891</v>
      </c>
      <c r="K20" s="8">
        <v>135949957</v>
      </c>
      <c r="M20" s="17" t="s">
        <v>154</v>
      </c>
      <c r="O20" s="17" t="s">
        <v>154</v>
      </c>
      <c r="Q20" s="8">
        <v>135949957</v>
      </c>
    </row>
    <row r="21" spans="1:17" ht="25.5" customHeight="1" x14ac:dyDescent="0.45">
      <c r="A21" s="6" t="s">
        <v>29</v>
      </c>
      <c r="C21" s="17" t="s">
        <v>154</v>
      </c>
      <c r="E21" s="17" t="s">
        <v>154</v>
      </c>
      <c r="G21" s="17" t="s">
        <v>154</v>
      </c>
      <c r="I21" s="17" t="s">
        <v>154</v>
      </c>
      <c r="J21" s="7"/>
      <c r="K21" s="17" t="s">
        <v>154</v>
      </c>
      <c r="M21" s="8">
        <v>-3062013</v>
      </c>
      <c r="O21" s="17" t="s">
        <v>154</v>
      </c>
      <c r="Q21" s="8">
        <v>-3062013</v>
      </c>
    </row>
    <row r="22" spans="1:17" ht="25.5" customHeight="1" x14ac:dyDescent="0.45">
      <c r="A22" s="16"/>
      <c r="C22" s="4">
        <f>SUM(C9:$C$21)</f>
        <v>18156961797</v>
      </c>
      <c r="E22" s="4">
        <f>SUM(E9:$E$21)</f>
        <v>25800360128</v>
      </c>
      <c r="G22" s="4">
        <f>SUM(G9:$G$21)</f>
        <v>-10875000</v>
      </c>
      <c r="I22" s="4">
        <f>SUM(I9:$I$21)</f>
        <v>43946446925</v>
      </c>
      <c r="K22" s="4">
        <f>SUM(K9:$K$21)</f>
        <v>35409319821</v>
      </c>
      <c r="M22" s="4">
        <f>SUM(M9:$M$21)</f>
        <v>26065559184</v>
      </c>
      <c r="O22" s="4">
        <f>SUM(O9:$O$21)</f>
        <v>-54267857</v>
      </c>
      <c r="Q22" s="4">
        <f>SUM(Q9:$Q$21)</f>
        <v>61420611148</v>
      </c>
    </row>
    <row r="23" spans="1:17" ht="18.75" x14ac:dyDescent="0.45">
      <c r="C23" s="5"/>
      <c r="E23" s="5"/>
      <c r="G23" s="5"/>
      <c r="I23" s="5"/>
      <c r="K23" s="5"/>
      <c r="M23" s="5"/>
      <c r="O23" s="5"/>
      <c r="Q23" s="5"/>
    </row>
  </sheetData>
  <sheetProtection algorithmName="SHA-512" hashValue="4SkXciSoB+x+v4DXhTkTYXStMvNvB8hykdNdb7LqSHD6TEVJpjzYzzK5rdDgWavqvSdMAselhUgd6IwNVeD1wg==" saltValue="94IDKJu55fbyzUQoTXEE0g==" spinCount="100000" sheet="1" objects="1" scenario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6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K12"/>
  <sheetViews>
    <sheetView rightToLeft="1" view="pageBreakPreview" zoomScale="60" zoomScaleNormal="100" workbookViewId="0">
      <selection activeCell="C42" sqref="C42"/>
    </sheetView>
  </sheetViews>
  <sheetFormatPr defaultRowHeight="18" x14ac:dyDescent="0.45"/>
  <cols>
    <col min="1" max="1" width="25.57031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 x14ac:dyDescent="0.45">
      <c r="A1" s="40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0.100000000000001" customHeight="1" x14ac:dyDescent="0.45">
      <c r="A2" s="40" t="s">
        <v>99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0.100000000000001" customHeight="1" x14ac:dyDescent="0.45">
      <c r="A3" s="40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ht="21" x14ac:dyDescent="0.45">
      <c r="A5" s="41" t="s">
        <v>146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21" x14ac:dyDescent="0.45">
      <c r="A7" s="35" t="s">
        <v>147</v>
      </c>
      <c r="B7" s="36"/>
      <c r="C7" s="36"/>
      <c r="E7" s="35" t="s">
        <v>112</v>
      </c>
      <c r="F7" s="36"/>
      <c r="G7" s="36"/>
      <c r="I7" s="35" t="s">
        <v>7</v>
      </c>
      <c r="J7" s="36"/>
      <c r="K7" s="36"/>
    </row>
    <row r="8" spans="1:11" ht="42" x14ac:dyDescent="0.45">
      <c r="A8" s="3" t="s">
        <v>148</v>
      </c>
      <c r="C8" s="3" t="s">
        <v>79</v>
      </c>
      <c r="E8" s="3" t="s">
        <v>149</v>
      </c>
      <c r="G8" s="3" t="s">
        <v>150</v>
      </c>
      <c r="I8" s="3" t="s">
        <v>149</v>
      </c>
      <c r="K8" s="3" t="s">
        <v>150</v>
      </c>
    </row>
    <row r="9" spans="1:11" ht="18.75" x14ac:dyDescent="0.45">
      <c r="A9" s="6" t="s">
        <v>151</v>
      </c>
      <c r="C9" s="7" t="s">
        <v>87</v>
      </c>
      <c r="E9" s="8">
        <v>44176</v>
      </c>
      <c r="G9" s="14">
        <f>E9*100/$E$11</f>
        <v>92.406810860561436</v>
      </c>
      <c r="I9" s="8">
        <v>62798</v>
      </c>
      <c r="K9" s="14">
        <f>I9*100/$I$11</f>
        <v>19.907307609398579</v>
      </c>
    </row>
    <row r="10" spans="1:11" ht="18.75" x14ac:dyDescent="0.45">
      <c r="A10" s="6" t="s">
        <v>152</v>
      </c>
      <c r="C10" s="7" t="s">
        <v>97</v>
      </c>
      <c r="E10" s="8">
        <v>3630</v>
      </c>
      <c r="G10" s="14">
        <f>E10*100/$E$11</f>
        <v>7.5931891394385644</v>
      </c>
      <c r="I10" s="8">
        <v>252654</v>
      </c>
      <c r="K10" s="14">
        <f>I10*100/$I$11</f>
        <v>80.092692390601428</v>
      </c>
    </row>
    <row r="11" spans="1:11" ht="18.75" x14ac:dyDescent="0.45">
      <c r="A11" s="16"/>
      <c r="E11" s="4">
        <f>SUM(E9:$E$10)</f>
        <v>47806</v>
      </c>
      <c r="G11" s="24">
        <f>SUM(G9:$G$10)</f>
        <v>100</v>
      </c>
      <c r="I11" s="4">
        <f>SUM(I9:$I$10)</f>
        <v>315452</v>
      </c>
      <c r="K11" s="24">
        <f>SUM(K9:$K$10)</f>
        <v>100</v>
      </c>
    </row>
    <row r="12" spans="1:11" ht="18.75" x14ac:dyDescent="0.45">
      <c r="E12" s="5"/>
      <c r="G12" s="5"/>
      <c r="I12" s="5"/>
      <c r="K12" s="5"/>
    </row>
  </sheetData>
  <sheetProtection algorithmName="SHA-512" hashValue="j0kzHw+8Q04z/+P52e78XbrMS1DC2XkHmk3YT46xVRmKbFr7j+drgqVx6Moa3UStdWVHosFHHVvwAfyjD75n+w==" saltValue="x4ulP9Do5Stl/EFZRlGsdQ==" spinCount="100000" sheet="1" objects="1" scenario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14"/>
  <sheetViews>
    <sheetView rightToLeft="1" view="pageBreakPreview" zoomScale="60" zoomScaleNormal="100" workbookViewId="0">
      <selection activeCell="E23" sqref="E23"/>
    </sheetView>
  </sheetViews>
  <sheetFormatPr defaultRowHeight="18" x14ac:dyDescent="0.45"/>
  <cols>
    <col min="1" max="1" width="14" style="1" bestFit="1" customWidth="1"/>
    <col min="2" max="2" width="1.42578125" style="1" customWidth="1"/>
    <col min="3" max="3" width="17.28515625" style="1" bestFit="1" customWidth="1"/>
    <col min="4" max="4" width="1.42578125" style="1" customWidth="1"/>
    <col min="5" max="5" width="23.28515625" style="1" bestFit="1" customWidth="1"/>
    <col min="6" max="6" width="1.42578125" style="1" customWidth="1"/>
    <col min="7" max="7" width="23.28515625" style="1" bestFit="1" customWidth="1"/>
    <col min="8" max="8" width="1.42578125" style="1" customWidth="1"/>
    <col min="9" max="9" width="15.42578125" style="1" bestFit="1" customWidth="1"/>
    <col min="10" max="10" width="21.5703125" style="1" bestFit="1" customWidth="1"/>
    <col min="11" max="11" width="1.42578125" style="1" customWidth="1"/>
    <col min="12" max="12" width="16.140625" style="1" bestFit="1" customWidth="1"/>
    <col min="13" max="13" width="21.28515625" style="1" bestFit="1" customWidth="1"/>
    <col min="14" max="14" width="1.42578125" style="1" customWidth="1"/>
    <col min="15" max="15" width="17.28515625" style="1" bestFit="1" customWidth="1"/>
    <col min="16" max="16" width="1.42578125" style="1" customWidth="1"/>
    <col min="17" max="17" width="15.5703125" style="1" bestFit="1" customWidth="1"/>
    <col min="18" max="18" width="1.42578125" style="1" customWidth="1"/>
    <col min="19" max="19" width="23" style="1" bestFit="1" customWidth="1"/>
    <col min="20" max="20" width="1.42578125" style="1" customWidth="1"/>
    <col min="21" max="21" width="23" style="1" bestFit="1" customWidth="1"/>
    <col min="22" max="22" width="1.42578125" style="1" customWidth="1"/>
    <col min="23" max="23" width="16.85546875" style="1" bestFit="1" customWidth="1"/>
    <col min="24" max="16384" width="9.140625" style="1"/>
  </cols>
  <sheetData>
    <row r="1" spans="1:23" ht="20.100000000000001" customHeight="1" x14ac:dyDescent="0.45">
      <c r="A1" s="40" t="str">
        <f>'0'!A22:J22</f>
        <v>صندوق سرمایه گذاری اختصاصی بازارگردان صنعت مس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3" ht="20.100000000000001" customHeight="1" x14ac:dyDescent="0.45">
      <c r="A2" s="40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ht="20.100000000000001" customHeight="1" x14ac:dyDescent="0.45">
      <c r="A3" s="40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5" spans="1:23" ht="21" x14ac:dyDescent="0.45">
      <c r="A5" s="41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3" ht="21" x14ac:dyDescent="0.45">
      <c r="A6" s="41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</row>
    <row r="8" spans="1:23" ht="21" x14ac:dyDescent="0.45">
      <c r="C8" s="35" t="s">
        <v>5</v>
      </c>
      <c r="D8" s="36"/>
      <c r="E8" s="36"/>
      <c r="F8" s="36"/>
      <c r="G8" s="36"/>
      <c r="I8" s="35" t="s">
        <v>6</v>
      </c>
      <c r="J8" s="36"/>
      <c r="K8" s="36"/>
      <c r="L8" s="36"/>
      <c r="M8" s="36"/>
      <c r="O8" s="35" t="s">
        <v>7</v>
      </c>
      <c r="P8" s="36"/>
      <c r="Q8" s="36"/>
      <c r="R8" s="36"/>
      <c r="S8" s="36"/>
      <c r="T8" s="36"/>
      <c r="U8" s="36"/>
      <c r="V8" s="36"/>
      <c r="W8" s="36"/>
    </row>
    <row r="9" spans="1:23" ht="18.75" x14ac:dyDescent="0.45">
      <c r="A9" s="37" t="s">
        <v>8</v>
      </c>
      <c r="C9" s="37" t="s">
        <v>9</v>
      </c>
      <c r="E9" s="37" t="s">
        <v>10</v>
      </c>
      <c r="G9" s="37" t="s">
        <v>11</v>
      </c>
      <c r="I9" s="37" t="s">
        <v>12</v>
      </c>
      <c r="J9" s="34"/>
      <c r="L9" s="37" t="s">
        <v>13</v>
      </c>
      <c r="M9" s="34"/>
      <c r="O9" s="37" t="s">
        <v>9</v>
      </c>
      <c r="Q9" s="39" t="s">
        <v>14</v>
      </c>
      <c r="S9" s="37" t="s">
        <v>10</v>
      </c>
      <c r="U9" s="37" t="s">
        <v>11</v>
      </c>
      <c r="W9" s="39" t="s">
        <v>15</v>
      </c>
    </row>
    <row r="10" spans="1:23" ht="18.75" x14ac:dyDescent="0.45">
      <c r="A10" s="38"/>
      <c r="C10" s="38"/>
      <c r="E10" s="38"/>
      <c r="G10" s="38"/>
      <c r="I10" s="11" t="s">
        <v>9</v>
      </c>
      <c r="J10" s="11" t="s">
        <v>10</v>
      </c>
      <c r="L10" s="11" t="s">
        <v>9</v>
      </c>
      <c r="M10" s="11" t="s">
        <v>16</v>
      </c>
      <c r="O10" s="38"/>
      <c r="Q10" s="38"/>
      <c r="S10" s="38"/>
      <c r="U10" s="38"/>
      <c r="W10" s="38"/>
    </row>
    <row r="11" spans="1:23" ht="37.5" x14ac:dyDescent="0.45">
      <c r="A11" s="12" t="s">
        <v>17</v>
      </c>
      <c r="C11" s="8">
        <v>107965000</v>
      </c>
      <c r="E11" s="8">
        <v>1091573581675</v>
      </c>
      <c r="G11" s="8">
        <v>1089378483229</v>
      </c>
      <c r="I11" s="8">
        <v>0</v>
      </c>
      <c r="J11" s="8">
        <v>0</v>
      </c>
      <c r="L11" s="8">
        <v>48900000</v>
      </c>
      <c r="M11" s="8">
        <v>500638434801</v>
      </c>
      <c r="O11" s="8">
        <v>59065000</v>
      </c>
      <c r="Q11" s="8">
        <v>10303</v>
      </c>
      <c r="S11" s="8">
        <v>597173098704</v>
      </c>
      <c r="U11" s="8">
        <v>608432592495</v>
      </c>
      <c r="W11" s="14">
        <f>U11*100/'0'!$BH$1</f>
        <v>6.5057846352299293</v>
      </c>
    </row>
    <row r="12" spans="1:23" ht="18.75" x14ac:dyDescent="0.45">
      <c r="A12" s="12" t="s">
        <v>18</v>
      </c>
      <c r="C12" s="8">
        <v>877478435</v>
      </c>
      <c r="E12" s="8">
        <v>3972445094929</v>
      </c>
      <c r="G12" s="8">
        <v>6988188064574</v>
      </c>
      <c r="I12" s="8">
        <v>65329864</v>
      </c>
      <c r="J12" s="8">
        <v>504899012412</v>
      </c>
      <c r="L12" s="8">
        <v>2000000</v>
      </c>
      <c r="M12" s="8">
        <v>17506684905</v>
      </c>
      <c r="O12" s="8">
        <v>940808299</v>
      </c>
      <c r="Q12" s="8">
        <v>7820</v>
      </c>
      <c r="S12" s="8">
        <v>4468289878914</v>
      </c>
      <c r="U12" s="8">
        <v>7351529486297</v>
      </c>
      <c r="W12" s="14">
        <f>U12*100/'0'!$BH$1</f>
        <v>78.607668568944774</v>
      </c>
    </row>
    <row r="13" spans="1:23" ht="18.75" x14ac:dyDescent="0.45">
      <c r="A13" s="16"/>
      <c r="C13" s="16"/>
      <c r="E13" s="4">
        <f>SUM(E11:$E$12)</f>
        <v>5064018676604</v>
      </c>
      <c r="G13" s="4">
        <f>SUM(G11:$G$12)</f>
        <v>8077566547803</v>
      </c>
      <c r="I13" s="16"/>
      <c r="J13" s="4">
        <f>SUM(J11:$J$12)</f>
        <v>504899012412</v>
      </c>
      <c r="L13" s="16"/>
      <c r="M13" s="4">
        <f>SUM(M11:$M$12)</f>
        <v>518145119706</v>
      </c>
      <c r="O13" s="16"/>
      <c r="Q13" s="16"/>
      <c r="S13" s="4">
        <f>SUM(S11:$S$12)</f>
        <v>5065462977618</v>
      </c>
      <c r="U13" s="4">
        <f>SUM(U11:$U$12)</f>
        <v>7959962078792</v>
      </c>
      <c r="W13" s="15">
        <f>SUM(W11:$W$12)</f>
        <v>85.113453204174704</v>
      </c>
    </row>
    <row r="14" spans="1:23" ht="18.75" x14ac:dyDescent="0.45">
      <c r="C14" s="16"/>
      <c r="E14" s="5"/>
      <c r="G14" s="5"/>
      <c r="I14" s="16"/>
      <c r="J14" s="5"/>
      <c r="L14" s="16"/>
      <c r="M14" s="5"/>
      <c r="O14" s="16"/>
      <c r="Q14" s="16"/>
      <c r="S14" s="5"/>
      <c r="U14" s="5"/>
      <c r="W14" s="5"/>
    </row>
  </sheetData>
  <sheetProtection algorithmName="SHA-512" hashValue="RvnIRpyGmzbsxb0DsCNM2vQbYmnf2sop6Z+F5+CtftiX5vvafoDs/zLNj8o/rJL3zbB3bRmzcCvEmkREgyJCCg==" saltValue="MTudKcrL2OxMZhFGZlRU6A==" spinCount="100000" sheet="1" objects="1" scenarios="1"/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G24"/>
  <sheetViews>
    <sheetView rightToLeft="1" view="pageBreakPreview" zoomScale="60" zoomScaleNormal="100" workbookViewId="0">
      <selection activeCell="C28" sqref="C28"/>
    </sheetView>
  </sheetViews>
  <sheetFormatPr defaultRowHeight="18" x14ac:dyDescent="0.45"/>
  <cols>
    <col min="1" max="1" width="32.28515625" style="1" bestFit="1" customWidth="1"/>
    <col min="2" max="2" width="1.42578125" style="1" customWidth="1"/>
    <col min="3" max="3" width="17.7109375" style="1" bestFit="1" customWidth="1"/>
    <col min="4" max="4" width="1.42578125" style="1" customWidth="1"/>
    <col min="5" max="5" width="25.140625" style="1" bestFit="1" customWidth="1"/>
    <col min="6" max="6" width="1.42578125" style="1" customWidth="1"/>
    <col min="7" max="7" width="14" style="1" bestFit="1" customWidth="1"/>
    <col min="8" max="8" width="1.42578125" style="1" customWidth="1"/>
    <col min="9" max="9" width="12" style="1" bestFit="1" customWidth="1"/>
    <col min="10" max="10" width="1.42578125" style="1" customWidth="1"/>
    <col min="11" max="11" width="11.85546875" style="1" bestFit="1" customWidth="1"/>
    <col min="12" max="12" width="1.42578125" style="1" customWidth="1"/>
    <col min="13" max="13" width="14.7109375" style="1" bestFit="1" customWidth="1"/>
    <col min="14" max="14" width="1.42578125" style="1" customWidth="1"/>
    <col min="15" max="15" width="23.28515625" style="1" bestFit="1" customWidth="1"/>
    <col min="16" max="16" width="1.42578125" style="1" customWidth="1"/>
    <col min="17" max="17" width="23" style="1" bestFit="1" customWidth="1"/>
    <col min="18" max="18" width="1.42578125" style="1" customWidth="1"/>
    <col min="19" max="19" width="11.85546875" style="1" bestFit="1" customWidth="1"/>
    <col min="20" max="20" width="20.140625" style="1" bestFit="1" customWidth="1"/>
    <col min="21" max="21" width="1.42578125" style="1" customWidth="1"/>
    <col min="22" max="22" width="11.85546875" style="1" bestFit="1" customWidth="1"/>
    <col min="23" max="23" width="20.140625" style="1" bestFit="1" customWidth="1"/>
    <col min="24" max="24" width="1.42578125" style="1" customWidth="1"/>
    <col min="25" max="25" width="14.7109375" style="1" bestFit="1" customWidth="1"/>
    <col min="26" max="26" width="1.42578125" style="1" customWidth="1"/>
    <col min="27" max="27" width="15.42578125" style="1" bestFit="1" customWidth="1"/>
    <col min="28" max="28" width="1.42578125" style="1" customWidth="1"/>
    <col min="29" max="29" width="23.28515625" style="1" bestFit="1" customWidth="1"/>
    <col min="30" max="30" width="1.42578125" style="1" customWidth="1"/>
    <col min="31" max="31" width="22.5703125" style="1" bestFit="1" customWidth="1"/>
    <col min="32" max="32" width="1.42578125" style="1" customWidth="1"/>
    <col min="33" max="33" width="16.85546875" style="19" bestFit="1" customWidth="1"/>
    <col min="34" max="16384" width="9.140625" style="1"/>
  </cols>
  <sheetData>
    <row r="1" spans="1:33" ht="20.100000000000001" customHeight="1" x14ac:dyDescent="0.45">
      <c r="A1" s="40" t="str">
        <f>'1'!A1:W1</f>
        <v>صندوق سرمایه گذاری اختصاصی بازارگردان صنعت مس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3" ht="20.100000000000001" customHeight="1" x14ac:dyDescent="0.45">
      <c r="A2" s="40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spans="1:33" ht="20.100000000000001" customHeight="1" x14ac:dyDescent="0.45">
      <c r="A3" s="40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</row>
    <row r="5" spans="1:33" ht="21" x14ac:dyDescent="0.45">
      <c r="A5" s="41" t="s">
        <v>20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7" spans="1:33" ht="21" x14ac:dyDescent="0.45">
      <c r="C7" s="35" t="s">
        <v>21</v>
      </c>
      <c r="D7" s="45"/>
      <c r="E7" s="45"/>
      <c r="F7" s="45"/>
      <c r="G7" s="45"/>
      <c r="H7" s="45"/>
      <c r="I7" s="45"/>
      <c r="J7" s="45"/>
      <c r="K7" s="45"/>
      <c r="L7" s="21"/>
      <c r="M7" s="35" t="s">
        <v>5</v>
      </c>
      <c r="N7" s="45"/>
      <c r="O7" s="45"/>
      <c r="P7" s="45"/>
      <c r="Q7" s="45"/>
      <c r="R7" s="21"/>
      <c r="S7" s="35" t="s">
        <v>6</v>
      </c>
      <c r="T7" s="45"/>
      <c r="U7" s="45"/>
      <c r="V7" s="45"/>
      <c r="W7" s="45"/>
      <c r="X7" s="21"/>
      <c r="Y7" s="35" t="s">
        <v>7</v>
      </c>
      <c r="Z7" s="45"/>
      <c r="AA7" s="45"/>
      <c r="AB7" s="45"/>
      <c r="AC7" s="45"/>
      <c r="AD7" s="45"/>
      <c r="AE7" s="45"/>
      <c r="AF7" s="45"/>
      <c r="AG7" s="45"/>
    </row>
    <row r="8" spans="1:33" ht="18.75" customHeight="1" x14ac:dyDescent="0.45">
      <c r="A8" s="37" t="s">
        <v>22</v>
      </c>
      <c r="C8" s="39" t="s">
        <v>23</v>
      </c>
      <c r="D8" s="21"/>
      <c r="E8" s="39" t="s">
        <v>24</v>
      </c>
      <c r="F8" s="21"/>
      <c r="G8" s="39" t="s">
        <v>25</v>
      </c>
      <c r="H8" s="21"/>
      <c r="I8" s="39" t="s">
        <v>26</v>
      </c>
      <c r="J8" s="21"/>
      <c r="K8" s="39" t="s">
        <v>27</v>
      </c>
      <c r="L8" s="21"/>
      <c r="M8" s="37" t="s">
        <v>9</v>
      </c>
      <c r="N8" s="21"/>
      <c r="O8" s="37" t="s">
        <v>10</v>
      </c>
      <c r="P8" s="21"/>
      <c r="Q8" s="37" t="s">
        <v>11</v>
      </c>
      <c r="R8" s="21"/>
      <c r="S8" s="37" t="s">
        <v>12</v>
      </c>
      <c r="T8" s="44"/>
      <c r="U8" s="21"/>
      <c r="V8" s="37" t="s">
        <v>13</v>
      </c>
      <c r="W8" s="44"/>
      <c r="X8" s="21"/>
      <c r="Y8" s="37" t="s">
        <v>9</v>
      </c>
      <c r="Z8" s="21"/>
      <c r="AA8" s="39" t="s">
        <v>28</v>
      </c>
      <c r="AB8" s="21"/>
      <c r="AC8" s="37" t="s">
        <v>10</v>
      </c>
      <c r="AD8" s="21"/>
      <c r="AE8" s="37" t="s">
        <v>11</v>
      </c>
      <c r="AF8" s="21"/>
      <c r="AG8" s="42" t="s">
        <v>15</v>
      </c>
    </row>
    <row r="9" spans="1:33" ht="18.75" x14ac:dyDescent="0.45">
      <c r="A9" s="38"/>
      <c r="C9" s="38"/>
      <c r="D9" s="21"/>
      <c r="E9" s="38"/>
      <c r="F9" s="21"/>
      <c r="G9" s="38"/>
      <c r="H9" s="21"/>
      <c r="I9" s="38"/>
      <c r="J9" s="21"/>
      <c r="K9" s="38"/>
      <c r="L9" s="21"/>
      <c r="M9" s="38"/>
      <c r="N9" s="21"/>
      <c r="O9" s="38"/>
      <c r="P9" s="21"/>
      <c r="Q9" s="38"/>
      <c r="R9" s="21"/>
      <c r="S9" s="11" t="s">
        <v>9</v>
      </c>
      <c r="T9" s="11" t="s">
        <v>10</v>
      </c>
      <c r="U9" s="21"/>
      <c r="V9" s="11" t="s">
        <v>9</v>
      </c>
      <c r="W9" s="11" t="s">
        <v>16</v>
      </c>
      <c r="X9" s="21"/>
      <c r="Y9" s="38"/>
      <c r="Z9" s="21"/>
      <c r="AA9" s="38"/>
      <c r="AB9" s="21"/>
      <c r="AC9" s="38"/>
      <c r="AD9" s="21"/>
      <c r="AE9" s="38"/>
      <c r="AF9" s="21"/>
      <c r="AG9" s="43"/>
    </row>
    <row r="10" spans="1:33" ht="28.5" customHeight="1" x14ac:dyDescent="0.45">
      <c r="A10" s="12" t="s">
        <v>29</v>
      </c>
      <c r="C10" s="7" t="s">
        <v>30</v>
      </c>
      <c r="D10" s="21"/>
      <c r="E10" s="7" t="s">
        <v>31</v>
      </c>
      <c r="F10" s="21"/>
      <c r="G10" s="7" t="s">
        <v>32</v>
      </c>
      <c r="H10" s="21"/>
      <c r="I10" s="7" t="s">
        <v>33</v>
      </c>
      <c r="J10" s="21"/>
      <c r="K10" s="22" t="s">
        <v>154</v>
      </c>
      <c r="L10" s="21"/>
      <c r="M10" s="8">
        <v>1000</v>
      </c>
      <c r="N10" s="21"/>
      <c r="O10" s="8">
        <v>2113265006</v>
      </c>
      <c r="P10" s="21"/>
      <c r="Q10" s="8">
        <v>2110202993</v>
      </c>
      <c r="R10" s="21"/>
      <c r="S10" s="22" t="s">
        <v>154</v>
      </c>
      <c r="T10" s="22" t="s">
        <v>154</v>
      </c>
      <c r="U10" s="21"/>
      <c r="V10" s="22" t="s">
        <v>154</v>
      </c>
      <c r="W10" s="22" t="s">
        <v>154</v>
      </c>
      <c r="X10" s="7"/>
      <c r="Y10" s="8">
        <v>1000</v>
      </c>
      <c r="Z10" s="21"/>
      <c r="AA10" s="8">
        <v>2111734</v>
      </c>
      <c r="AB10" s="21"/>
      <c r="AC10" s="8">
        <v>2113265006</v>
      </c>
      <c r="AD10" s="21"/>
      <c r="AE10" s="8">
        <v>2110202993</v>
      </c>
      <c r="AF10" s="21"/>
      <c r="AG10" s="14">
        <f>AE10*100/'0'!$BH$1</f>
        <v>2.2563758711181187E-2</v>
      </c>
    </row>
    <row r="11" spans="1:33" ht="28.5" customHeight="1" x14ac:dyDescent="0.45">
      <c r="A11" s="12" t="s">
        <v>34</v>
      </c>
      <c r="C11" s="7" t="s">
        <v>30</v>
      </c>
      <c r="D11" s="21"/>
      <c r="E11" s="7" t="s">
        <v>31</v>
      </c>
      <c r="F11" s="21"/>
      <c r="G11" s="7" t="s">
        <v>35</v>
      </c>
      <c r="H11" s="21"/>
      <c r="I11" s="7" t="s">
        <v>36</v>
      </c>
      <c r="J11" s="21"/>
      <c r="K11" s="7" t="s">
        <v>37</v>
      </c>
      <c r="L11" s="21"/>
      <c r="M11" s="8">
        <v>22920</v>
      </c>
      <c r="N11" s="21"/>
      <c r="O11" s="8">
        <v>22687414750</v>
      </c>
      <c r="P11" s="21"/>
      <c r="Q11" s="8">
        <v>23361450660</v>
      </c>
      <c r="R11" s="21"/>
      <c r="S11" s="22" t="s">
        <v>154</v>
      </c>
      <c r="T11" s="22" t="s">
        <v>154</v>
      </c>
      <c r="U11" s="21"/>
      <c r="V11" s="22" t="s">
        <v>154</v>
      </c>
      <c r="W11" s="22" t="s">
        <v>154</v>
      </c>
      <c r="X11" s="7"/>
      <c r="Y11" s="8">
        <v>22920</v>
      </c>
      <c r="Z11" s="21"/>
      <c r="AA11" s="8">
        <v>1020000</v>
      </c>
      <c r="AB11" s="21"/>
      <c r="AC11" s="8">
        <v>22687414750</v>
      </c>
      <c r="AD11" s="21"/>
      <c r="AE11" s="8">
        <v>23361450660</v>
      </c>
      <c r="AF11" s="21"/>
      <c r="AG11" s="14">
        <f>AE11*100/'0'!$BH$1</f>
        <v>0.24979688569487518</v>
      </c>
    </row>
    <row r="12" spans="1:33" ht="28.5" customHeight="1" x14ac:dyDescent="0.45">
      <c r="A12" s="12" t="s">
        <v>38</v>
      </c>
      <c r="C12" s="7" t="s">
        <v>30</v>
      </c>
      <c r="D12" s="21"/>
      <c r="E12" s="7" t="s">
        <v>31</v>
      </c>
      <c r="F12" s="21"/>
      <c r="G12" s="7" t="s">
        <v>39</v>
      </c>
      <c r="H12" s="21"/>
      <c r="I12" s="7" t="s">
        <v>40</v>
      </c>
      <c r="J12" s="21"/>
      <c r="K12" s="7" t="s">
        <v>41</v>
      </c>
      <c r="L12" s="21"/>
      <c r="M12" s="8">
        <v>10000</v>
      </c>
      <c r="N12" s="21"/>
      <c r="O12" s="8">
        <v>10007250000</v>
      </c>
      <c r="P12" s="21"/>
      <c r="Q12" s="8">
        <v>9992750000</v>
      </c>
      <c r="R12" s="21"/>
      <c r="S12" s="22" t="s">
        <v>154</v>
      </c>
      <c r="T12" s="22" t="s">
        <v>154</v>
      </c>
      <c r="U12" s="21"/>
      <c r="V12" s="22" t="s">
        <v>154</v>
      </c>
      <c r="W12" s="22" t="s">
        <v>154</v>
      </c>
      <c r="X12" s="7"/>
      <c r="Y12" s="8">
        <v>10000</v>
      </c>
      <c r="Z12" s="21"/>
      <c r="AA12" s="8">
        <v>1010000</v>
      </c>
      <c r="AB12" s="21"/>
      <c r="AC12" s="8">
        <v>10007250000</v>
      </c>
      <c r="AD12" s="21"/>
      <c r="AE12" s="8">
        <v>10092677500</v>
      </c>
      <c r="AF12" s="21"/>
      <c r="AG12" s="14">
        <f>AE12*100/'0'!$BH$1</f>
        <v>0.10791793046223178</v>
      </c>
    </row>
    <row r="13" spans="1:33" ht="28.5" customHeight="1" x14ac:dyDescent="0.45">
      <c r="A13" s="12" t="s">
        <v>42</v>
      </c>
      <c r="C13" s="7" t="s">
        <v>30</v>
      </c>
      <c r="D13" s="21"/>
      <c r="E13" s="7" t="s">
        <v>43</v>
      </c>
      <c r="F13" s="21"/>
      <c r="G13" s="7" t="s">
        <v>44</v>
      </c>
      <c r="H13" s="21"/>
      <c r="I13" s="7" t="s">
        <v>45</v>
      </c>
      <c r="J13" s="21"/>
      <c r="K13" s="7" t="s">
        <v>37</v>
      </c>
      <c r="L13" s="21"/>
      <c r="M13" s="8">
        <v>1200000</v>
      </c>
      <c r="N13" s="21"/>
      <c r="O13" s="8">
        <v>1200450000000</v>
      </c>
      <c r="P13" s="21"/>
      <c r="Q13" s="8">
        <v>1138046317800</v>
      </c>
      <c r="R13" s="21"/>
      <c r="S13" s="22" t="s">
        <v>154</v>
      </c>
      <c r="T13" s="22" t="s">
        <v>154</v>
      </c>
      <c r="U13" s="21"/>
      <c r="V13" s="22" t="s">
        <v>154</v>
      </c>
      <c r="W13" s="22" t="s">
        <v>154</v>
      </c>
      <c r="X13" s="7"/>
      <c r="Y13" s="8">
        <v>1200000</v>
      </c>
      <c r="Z13" s="21"/>
      <c r="AA13" s="8">
        <v>971220</v>
      </c>
      <c r="AB13" s="21"/>
      <c r="AC13" s="8">
        <v>1200450000000</v>
      </c>
      <c r="AD13" s="21"/>
      <c r="AE13" s="8">
        <v>1164619038600</v>
      </c>
      <c r="AF13" s="21"/>
      <c r="AG13" s="14">
        <f>AE13*100/'0'!$BH$1</f>
        <v>12.452917119627179</v>
      </c>
    </row>
    <row r="14" spans="1:33" ht="28.5" customHeight="1" x14ac:dyDescent="0.45">
      <c r="A14" s="12" t="s">
        <v>46</v>
      </c>
      <c r="C14" s="7" t="s">
        <v>30</v>
      </c>
      <c r="D14" s="21"/>
      <c r="E14" s="7" t="s">
        <v>43</v>
      </c>
      <c r="F14" s="21"/>
      <c r="G14" s="7" t="s">
        <v>47</v>
      </c>
      <c r="H14" s="21"/>
      <c r="I14" s="7" t="s">
        <v>48</v>
      </c>
      <c r="J14" s="21"/>
      <c r="K14" s="7" t="s">
        <v>41</v>
      </c>
      <c r="L14" s="21"/>
      <c r="M14" s="22" t="s">
        <v>154</v>
      </c>
      <c r="N14" s="21"/>
      <c r="O14" s="22" t="s">
        <v>154</v>
      </c>
      <c r="P14" s="21"/>
      <c r="Q14" s="22" t="s">
        <v>154</v>
      </c>
      <c r="R14" s="7"/>
      <c r="S14" s="8">
        <v>15000</v>
      </c>
      <c r="T14" s="8">
        <v>15010875000</v>
      </c>
      <c r="U14" s="21"/>
      <c r="V14" s="22" t="s">
        <v>154</v>
      </c>
      <c r="W14" s="22" t="s">
        <v>154</v>
      </c>
      <c r="X14" s="21"/>
      <c r="Y14" s="8">
        <v>15000</v>
      </c>
      <c r="Z14" s="21"/>
      <c r="AA14" s="8">
        <v>979230</v>
      </c>
      <c r="AB14" s="21"/>
      <c r="AC14" s="8">
        <v>15010875000</v>
      </c>
      <c r="AD14" s="21"/>
      <c r="AE14" s="8">
        <v>14677800874</v>
      </c>
      <c r="AF14" s="21"/>
      <c r="AG14" s="14">
        <f>AE14*100/'0'!$BH$1</f>
        <v>0.15694525997276906</v>
      </c>
    </row>
    <row r="15" spans="1:33" ht="28.5" customHeight="1" x14ac:dyDescent="0.45">
      <c r="A15" s="12" t="s">
        <v>49</v>
      </c>
      <c r="C15" s="7" t="s">
        <v>30</v>
      </c>
      <c r="D15" s="21"/>
      <c r="E15" s="7" t="s">
        <v>43</v>
      </c>
      <c r="F15" s="21"/>
      <c r="G15" s="7" t="s">
        <v>50</v>
      </c>
      <c r="H15" s="21"/>
      <c r="I15" s="7" t="s">
        <v>51</v>
      </c>
      <c r="J15" s="21"/>
      <c r="K15" s="7" t="s">
        <v>41</v>
      </c>
      <c r="L15" s="21"/>
      <c r="M15" s="8">
        <v>7000</v>
      </c>
      <c r="N15" s="21"/>
      <c r="O15" s="8">
        <v>7107649312</v>
      </c>
      <c r="P15" s="21"/>
      <c r="Q15" s="8">
        <v>7344671250</v>
      </c>
      <c r="R15" s="21"/>
      <c r="S15" s="22" t="s">
        <v>154</v>
      </c>
      <c r="T15" s="22" t="s">
        <v>154</v>
      </c>
      <c r="U15" s="21"/>
      <c r="V15" s="22" t="s">
        <v>154</v>
      </c>
      <c r="W15" s="22" t="s">
        <v>154</v>
      </c>
      <c r="X15" s="7"/>
      <c r="Y15" s="8">
        <v>7000</v>
      </c>
      <c r="Z15" s="21"/>
      <c r="AA15" s="8">
        <v>1040000</v>
      </c>
      <c r="AB15" s="21"/>
      <c r="AC15" s="8">
        <v>7107649312</v>
      </c>
      <c r="AD15" s="21"/>
      <c r="AE15" s="8">
        <v>7274722000</v>
      </c>
      <c r="AF15" s="21"/>
      <c r="AG15" s="14">
        <f>AE15*100/'0'!$BH$1</f>
        <v>7.7786389481687854E-2</v>
      </c>
    </row>
    <row r="16" spans="1:33" ht="28.5" customHeight="1" x14ac:dyDescent="0.45">
      <c r="A16" s="12" t="s">
        <v>52</v>
      </c>
      <c r="C16" s="7" t="s">
        <v>30</v>
      </c>
      <c r="D16" s="21"/>
      <c r="E16" s="7" t="s">
        <v>43</v>
      </c>
      <c r="F16" s="21"/>
      <c r="G16" s="7" t="s">
        <v>53</v>
      </c>
      <c r="H16" s="21"/>
      <c r="I16" s="7" t="s">
        <v>54</v>
      </c>
      <c r="J16" s="21"/>
      <c r="K16" s="7" t="s">
        <v>41</v>
      </c>
      <c r="L16" s="21"/>
      <c r="M16" s="8">
        <v>20200</v>
      </c>
      <c r="N16" s="21"/>
      <c r="O16" s="8">
        <v>18887042101</v>
      </c>
      <c r="P16" s="21"/>
      <c r="Q16" s="8">
        <v>20387208550</v>
      </c>
      <c r="R16" s="21"/>
      <c r="S16" s="22" t="s">
        <v>154</v>
      </c>
      <c r="T16" s="22" t="s">
        <v>154</v>
      </c>
      <c r="U16" s="21"/>
      <c r="V16" s="22" t="s">
        <v>154</v>
      </c>
      <c r="W16" s="22" t="s">
        <v>154</v>
      </c>
      <c r="X16" s="7"/>
      <c r="Y16" s="8">
        <v>20200</v>
      </c>
      <c r="Z16" s="21"/>
      <c r="AA16" s="8">
        <v>1010000</v>
      </c>
      <c r="AB16" s="21"/>
      <c r="AC16" s="8">
        <v>18887042101</v>
      </c>
      <c r="AD16" s="21"/>
      <c r="AE16" s="8">
        <v>20387208550</v>
      </c>
      <c r="AF16" s="21"/>
      <c r="AG16" s="14">
        <f>AE16*100/'0'!$BH$1</f>
        <v>0.21799421953370818</v>
      </c>
    </row>
    <row r="17" spans="1:33" ht="28.5" customHeight="1" x14ac:dyDescent="0.45">
      <c r="A17" s="12" t="s">
        <v>55</v>
      </c>
      <c r="C17" s="7" t="s">
        <v>30</v>
      </c>
      <c r="D17" s="21"/>
      <c r="E17" s="7" t="s">
        <v>43</v>
      </c>
      <c r="F17" s="21"/>
      <c r="G17" s="7" t="s">
        <v>56</v>
      </c>
      <c r="H17" s="21"/>
      <c r="I17" s="7" t="s">
        <v>57</v>
      </c>
      <c r="J17" s="21"/>
      <c r="K17" s="7" t="s">
        <v>58</v>
      </c>
      <c r="L17" s="21"/>
      <c r="M17" s="8">
        <v>50000</v>
      </c>
      <c r="N17" s="21"/>
      <c r="O17" s="8">
        <v>50024107143</v>
      </c>
      <c r="P17" s="21"/>
      <c r="Q17" s="8">
        <v>48226510412</v>
      </c>
      <c r="R17" s="21"/>
      <c r="S17" s="22" t="s">
        <v>154</v>
      </c>
      <c r="T17" s="22" t="s">
        <v>154</v>
      </c>
      <c r="U17" s="21"/>
      <c r="V17" s="22" t="s">
        <v>154</v>
      </c>
      <c r="W17" s="22" t="s">
        <v>154</v>
      </c>
      <c r="X17" s="7"/>
      <c r="Y17" s="8">
        <v>50000</v>
      </c>
      <c r="Z17" s="21"/>
      <c r="AA17" s="8">
        <v>965230</v>
      </c>
      <c r="AB17" s="21"/>
      <c r="AC17" s="8">
        <v>50024107143</v>
      </c>
      <c r="AD17" s="21"/>
      <c r="AE17" s="8">
        <v>48226510412</v>
      </c>
      <c r="AF17" s="21"/>
      <c r="AG17" s="14">
        <f>AE17*100/'0'!$BH$1</f>
        <v>0.51567140603455452</v>
      </c>
    </row>
    <row r="18" spans="1:33" ht="28.5" customHeight="1" x14ac:dyDescent="0.45">
      <c r="A18" s="12" t="s">
        <v>59</v>
      </c>
      <c r="C18" s="7" t="s">
        <v>30</v>
      </c>
      <c r="D18" s="21"/>
      <c r="E18" s="7" t="s">
        <v>43</v>
      </c>
      <c r="F18" s="21"/>
      <c r="G18" s="7" t="s">
        <v>60</v>
      </c>
      <c r="H18" s="21"/>
      <c r="I18" s="7" t="s">
        <v>61</v>
      </c>
      <c r="J18" s="21"/>
      <c r="K18" s="7" t="s">
        <v>41</v>
      </c>
      <c r="L18" s="21"/>
      <c r="M18" s="21"/>
      <c r="N18" s="21"/>
      <c r="O18" s="21"/>
      <c r="P18" s="21"/>
      <c r="Q18" s="21"/>
      <c r="R18" s="7"/>
      <c r="S18" s="8">
        <v>5000</v>
      </c>
      <c r="T18" s="8">
        <v>5003625000</v>
      </c>
      <c r="U18" s="21"/>
      <c r="V18" s="22" t="s">
        <v>154</v>
      </c>
      <c r="W18" s="22" t="s">
        <v>154</v>
      </c>
      <c r="X18" s="21"/>
      <c r="Y18" s="8">
        <v>5000</v>
      </c>
      <c r="Z18" s="21"/>
      <c r="AA18" s="8">
        <v>1010000</v>
      </c>
      <c r="AB18" s="21"/>
      <c r="AC18" s="8">
        <v>5003625000</v>
      </c>
      <c r="AD18" s="21"/>
      <c r="AE18" s="8">
        <v>5046338750</v>
      </c>
      <c r="AF18" s="21"/>
      <c r="AG18" s="14">
        <f>AE18*100/'0'!$BH$1</f>
        <v>5.3958965231115888E-2</v>
      </c>
    </row>
    <row r="19" spans="1:33" ht="28.5" customHeight="1" x14ac:dyDescent="0.45">
      <c r="A19" s="12" t="s">
        <v>62</v>
      </c>
      <c r="C19" s="7" t="s">
        <v>30</v>
      </c>
      <c r="D19" s="21"/>
      <c r="E19" s="7" t="s">
        <v>43</v>
      </c>
      <c r="F19" s="21"/>
      <c r="G19" s="7" t="s">
        <v>63</v>
      </c>
      <c r="H19" s="21"/>
      <c r="I19" s="7" t="s">
        <v>64</v>
      </c>
      <c r="J19" s="21"/>
      <c r="K19" s="7" t="s">
        <v>41</v>
      </c>
      <c r="L19" s="21"/>
      <c r="M19" s="8">
        <v>5000</v>
      </c>
      <c r="N19" s="21"/>
      <c r="O19" s="8">
        <v>5100695325</v>
      </c>
      <c r="P19" s="21"/>
      <c r="Q19" s="8">
        <v>5251190125</v>
      </c>
      <c r="R19" s="21"/>
      <c r="S19" s="22" t="s">
        <v>154</v>
      </c>
      <c r="T19" s="22" t="s">
        <v>154</v>
      </c>
      <c r="U19" s="21"/>
      <c r="V19" s="22" t="s">
        <v>154</v>
      </c>
      <c r="W19" s="22" t="s">
        <v>154</v>
      </c>
      <c r="X19" s="7"/>
      <c r="Y19" s="8">
        <v>5000</v>
      </c>
      <c r="Z19" s="21"/>
      <c r="AA19" s="8">
        <v>948530</v>
      </c>
      <c r="AB19" s="21"/>
      <c r="AC19" s="8">
        <v>5100695325</v>
      </c>
      <c r="AD19" s="21"/>
      <c r="AE19" s="8">
        <v>4739211579</v>
      </c>
      <c r="AF19" s="21"/>
      <c r="AG19" s="14">
        <f>AE19*100/'0'!$BH$1</f>
        <v>5.0674947815218079E-2</v>
      </c>
    </row>
    <row r="20" spans="1:33" ht="28.5" customHeight="1" x14ac:dyDescent="0.45">
      <c r="A20" s="12" t="s">
        <v>65</v>
      </c>
      <c r="C20" s="7" t="s">
        <v>30</v>
      </c>
      <c r="D20" s="21"/>
      <c r="E20" s="7" t="s">
        <v>43</v>
      </c>
      <c r="F20" s="21"/>
      <c r="G20" s="7" t="s">
        <v>66</v>
      </c>
      <c r="H20" s="21"/>
      <c r="I20" s="7" t="s">
        <v>67</v>
      </c>
      <c r="J20" s="21"/>
      <c r="K20" s="7" t="s">
        <v>37</v>
      </c>
      <c r="L20" s="21"/>
      <c r="M20" s="21"/>
      <c r="N20" s="21"/>
      <c r="O20" s="21"/>
      <c r="P20" s="21"/>
      <c r="Q20" s="21"/>
      <c r="R20" s="7"/>
      <c r="S20" s="8">
        <v>15000</v>
      </c>
      <c r="T20" s="8">
        <v>15010875000</v>
      </c>
      <c r="U20" s="21"/>
      <c r="V20" s="8">
        <v>15000</v>
      </c>
      <c r="W20" s="8">
        <v>14989125000</v>
      </c>
      <c r="X20" s="21"/>
      <c r="Y20" s="22" t="s">
        <v>154</v>
      </c>
      <c r="Z20" s="21"/>
      <c r="AA20" s="22" t="s">
        <v>154</v>
      </c>
      <c r="AB20" s="21"/>
      <c r="AC20" s="22" t="s">
        <v>154</v>
      </c>
      <c r="AD20" s="21"/>
      <c r="AE20" s="22" t="s">
        <v>154</v>
      </c>
      <c r="AF20" s="21"/>
      <c r="AG20" s="20" t="s">
        <v>154</v>
      </c>
    </row>
    <row r="21" spans="1:33" ht="28.5" customHeight="1" x14ac:dyDescent="0.45">
      <c r="A21" s="12" t="s">
        <v>68</v>
      </c>
      <c r="C21" s="7" t="s">
        <v>69</v>
      </c>
      <c r="D21" s="21"/>
      <c r="E21" s="7" t="s">
        <v>31</v>
      </c>
      <c r="F21" s="21"/>
      <c r="G21" s="7" t="s">
        <v>70</v>
      </c>
      <c r="H21" s="21"/>
      <c r="I21" s="7" t="s">
        <v>71</v>
      </c>
      <c r="J21" s="21"/>
      <c r="K21" s="7" t="s">
        <v>41</v>
      </c>
      <c r="L21" s="21"/>
      <c r="M21" s="8">
        <v>5500</v>
      </c>
      <c r="N21" s="21"/>
      <c r="O21" s="8">
        <v>5503987500</v>
      </c>
      <c r="P21" s="21"/>
      <c r="Q21" s="8">
        <v>5496012500</v>
      </c>
      <c r="R21" s="21"/>
      <c r="S21" s="22" t="s">
        <v>154</v>
      </c>
      <c r="T21" s="22" t="s">
        <v>154</v>
      </c>
      <c r="U21" s="21"/>
      <c r="V21" s="22" t="s">
        <v>154</v>
      </c>
      <c r="W21" s="22" t="s">
        <v>154</v>
      </c>
      <c r="X21" s="7"/>
      <c r="Y21" s="8">
        <v>5500</v>
      </c>
      <c r="Z21" s="21"/>
      <c r="AA21" s="8">
        <v>1000000</v>
      </c>
      <c r="AB21" s="21"/>
      <c r="AC21" s="8">
        <v>5503987500</v>
      </c>
      <c r="AD21" s="21"/>
      <c r="AE21" s="8">
        <v>5496012500</v>
      </c>
      <c r="AF21" s="21"/>
      <c r="AG21" s="14">
        <f>AE21*100/'0'!$BH$1</f>
        <v>5.8767189855670768E-2</v>
      </c>
    </row>
    <row r="22" spans="1:33" ht="28.5" customHeight="1" x14ac:dyDescent="0.45">
      <c r="A22" s="12" t="s">
        <v>72</v>
      </c>
      <c r="C22" s="7" t="s">
        <v>30</v>
      </c>
      <c r="D22" s="21"/>
      <c r="E22" s="7" t="s">
        <v>43</v>
      </c>
      <c r="F22" s="21"/>
      <c r="G22" s="7" t="s">
        <v>73</v>
      </c>
      <c r="H22" s="21"/>
      <c r="I22" s="7" t="s">
        <v>74</v>
      </c>
      <c r="J22" s="21"/>
      <c r="K22" s="7" t="s">
        <v>75</v>
      </c>
      <c r="L22" s="21"/>
      <c r="M22" s="8">
        <v>4500</v>
      </c>
      <c r="N22" s="21"/>
      <c r="O22" s="8">
        <v>4365159838</v>
      </c>
      <c r="P22" s="21"/>
      <c r="Q22" s="8">
        <v>4586672250</v>
      </c>
      <c r="R22" s="21"/>
      <c r="S22" s="22" t="s">
        <v>154</v>
      </c>
      <c r="T22" s="22" t="s">
        <v>154</v>
      </c>
      <c r="U22" s="21"/>
      <c r="V22" s="22" t="s">
        <v>154</v>
      </c>
      <c r="W22" s="22" t="s">
        <v>154</v>
      </c>
      <c r="X22" s="7"/>
      <c r="Y22" s="8">
        <v>4500</v>
      </c>
      <c r="Z22" s="21"/>
      <c r="AA22" s="8">
        <v>1020000</v>
      </c>
      <c r="AB22" s="21"/>
      <c r="AC22" s="8">
        <v>4365159838</v>
      </c>
      <c r="AD22" s="21"/>
      <c r="AE22" s="8">
        <v>4586672250</v>
      </c>
      <c r="AF22" s="21"/>
      <c r="AG22" s="14">
        <f>AE22*100/'0'!$BH$1</f>
        <v>4.9043891170459791E-2</v>
      </c>
    </row>
    <row r="23" spans="1:33" ht="19.5" thickBot="1" x14ac:dyDescent="0.5">
      <c r="A23" s="16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16"/>
      <c r="N23" s="21"/>
      <c r="O23" s="4">
        <f>SUM(O10:$O$22)</f>
        <v>1326246570975</v>
      </c>
      <c r="P23" s="21"/>
      <c r="Q23" s="4">
        <f>SUM(Q10:$Q$22)</f>
        <v>1264802986540</v>
      </c>
      <c r="R23" s="21"/>
      <c r="S23" s="16"/>
      <c r="T23" s="4">
        <f>SUM(T10:$T$22)</f>
        <v>35025375000</v>
      </c>
      <c r="U23" s="21"/>
      <c r="V23" s="4">
        <f>SUM(V10:$V$22)</f>
        <v>15000</v>
      </c>
      <c r="W23" s="4">
        <f>SUM(W10:$W$22)</f>
        <v>14989125000</v>
      </c>
      <c r="X23" s="21"/>
      <c r="Y23" s="16"/>
      <c r="Z23" s="21"/>
      <c r="AA23" s="16"/>
      <c r="AB23" s="21"/>
      <c r="AC23" s="4">
        <f>SUM(AC10:$AC$22)</f>
        <v>1346261070975</v>
      </c>
      <c r="AD23" s="21"/>
      <c r="AE23" s="4">
        <f>SUM(AE10:$AE$22)</f>
        <v>1310617846668</v>
      </c>
      <c r="AF23" s="21"/>
      <c r="AG23" s="15">
        <f>SUM(AG10:$AG$22)</f>
        <v>14.014037963590649</v>
      </c>
    </row>
    <row r="24" spans="1:33" ht="19.5" thickTop="1" x14ac:dyDescent="0.45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16"/>
      <c r="N24" s="21"/>
      <c r="O24" s="5"/>
      <c r="P24" s="21"/>
      <c r="Q24" s="5"/>
      <c r="R24" s="21"/>
      <c r="S24" s="16"/>
      <c r="T24" s="5"/>
      <c r="U24" s="21"/>
      <c r="V24" s="5"/>
      <c r="W24" s="5"/>
      <c r="X24" s="21"/>
      <c r="Y24" s="16"/>
      <c r="Z24" s="21"/>
      <c r="AA24" s="16"/>
      <c r="AB24" s="21"/>
      <c r="AC24" s="5"/>
      <c r="AD24" s="21"/>
      <c r="AE24" s="5"/>
      <c r="AF24" s="21"/>
      <c r="AG24" s="18"/>
    </row>
  </sheetData>
  <sheetProtection algorithmName="SHA-512" hashValue="p/IhO676sbqjSGtEmHckrxAiVz+iK5iXXM95DxwWapfiyy34tcA1TACdvGKMgJ3pIMqnQuzVkgLAB9kzDnhAYQ==" saltValue="sabBNSojE0CktAj2jQUUQw==" spinCount="100000" sheet="1" objects="1" scenarios="1"/>
  <mergeCells count="24">
    <mergeCell ref="A1:AG1"/>
    <mergeCell ref="A2:AG2"/>
    <mergeCell ref="A3:AG3"/>
    <mergeCell ref="A5:AG5"/>
    <mergeCell ref="C7:K7"/>
    <mergeCell ref="M7:Q7"/>
    <mergeCell ref="S7:W7"/>
    <mergeCell ref="Y7:AG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AE8:AE9"/>
    <mergeCell ref="AG8:AG9"/>
    <mergeCell ref="S8:T8"/>
    <mergeCell ref="V8:W8"/>
    <mergeCell ref="Y8:Y9"/>
    <mergeCell ref="AA8:AA9"/>
    <mergeCell ref="AC8:AC9"/>
  </mergeCells>
  <pageMargins left="0.7" right="0.7" top="0.75" bottom="0.75" header="0.3" footer="0.3"/>
  <pageSetup paperSize="9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S14"/>
  <sheetViews>
    <sheetView rightToLeft="1" view="pageBreakPreview" zoomScale="60" zoomScaleNormal="100" workbookViewId="0">
      <selection activeCell="O19" sqref="O19"/>
    </sheetView>
  </sheetViews>
  <sheetFormatPr defaultRowHeight="18" x14ac:dyDescent="0.45"/>
  <cols>
    <col min="1" max="1" width="28.28515625" style="1" bestFit="1" customWidth="1"/>
    <col min="2" max="2" width="1.42578125" style="1" customWidth="1"/>
    <col min="3" max="3" width="17.28515625" style="1" bestFit="1" customWidth="1"/>
    <col min="4" max="4" width="1.42578125" style="1" customWidth="1"/>
    <col min="5" max="5" width="10.140625" style="1" bestFit="1" customWidth="1"/>
    <col min="6" max="6" width="1.42578125" style="1" customWidth="1"/>
    <col min="7" max="7" width="14.85546875" style="1" bestFit="1" customWidth="1"/>
    <col min="8" max="8" width="1.42578125" style="1" customWidth="1"/>
    <col min="9" max="9" width="17.28515625" style="1" bestFit="1" customWidth="1"/>
    <col min="10" max="10" width="1.42578125" style="1" customWidth="1"/>
    <col min="11" max="11" width="19.85546875" style="1" bestFit="1" customWidth="1"/>
    <col min="12" max="12" width="1.42578125" style="1" customWidth="1"/>
    <col min="13" max="13" width="21.5703125" style="1" bestFit="1" customWidth="1"/>
    <col min="14" max="14" width="1.42578125" style="1" customWidth="1"/>
    <col min="15" max="15" width="21.140625" style="1" bestFit="1" customWidth="1"/>
    <col min="16" max="16" width="1.42578125" style="1" customWidth="1"/>
    <col min="17" max="17" width="20.140625" style="1" bestFit="1" customWidth="1"/>
    <col min="18" max="18" width="1.42578125" style="1" customWidth="1"/>
    <col min="19" max="19" width="16.85546875" style="1" bestFit="1" customWidth="1"/>
    <col min="20" max="16384" width="9.140625" style="1"/>
  </cols>
  <sheetData>
    <row r="1" spans="1:19" ht="20.100000000000001" customHeight="1" x14ac:dyDescent="0.45">
      <c r="A1" s="40" t="str">
        <f>'2'!A1:AG1</f>
        <v>صندوق سرمایه گذاری اختصاصی بازارگردان صنعت مس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20.100000000000001" customHeight="1" x14ac:dyDescent="0.45">
      <c r="A2" s="40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0.100000000000001" customHeight="1" x14ac:dyDescent="0.45">
      <c r="A3" s="40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5" spans="1:19" ht="21" x14ac:dyDescent="0.45">
      <c r="A5" s="41" t="s">
        <v>76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7" spans="1:19" ht="21" x14ac:dyDescent="0.45">
      <c r="C7" s="35" t="s">
        <v>77</v>
      </c>
      <c r="D7" s="36"/>
      <c r="E7" s="36"/>
      <c r="F7" s="36"/>
      <c r="G7" s="36"/>
      <c r="H7" s="36"/>
      <c r="I7" s="36"/>
      <c r="K7" s="2" t="s">
        <v>5</v>
      </c>
      <c r="M7" s="35" t="s">
        <v>6</v>
      </c>
      <c r="N7" s="36"/>
      <c r="O7" s="36"/>
      <c r="Q7" s="35" t="s">
        <v>7</v>
      </c>
      <c r="R7" s="36"/>
      <c r="S7" s="36"/>
    </row>
    <row r="8" spans="1:19" ht="42" x14ac:dyDescent="0.45">
      <c r="A8" s="2" t="s">
        <v>78</v>
      </c>
      <c r="C8" s="2" t="s">
        <v>79</v>
      </c>
      <c r="E8" s="2" t="s">
        <v>80</v>
      </c>
      <c r="G8" s="3" t="s">
        <v>81</v>
      </c>
      <c r="I8" s="3" t="s">
        <v>82</v>
      </c>
      <c r="K8" s="2" t="s">
        <v>83</v>
      </c>
      <c r="M8" s="2" t="s">
        <v>84</v>
      </c>
      <c r="O8" s="2" t="s">
        <v>85</v>
      </c>
      <c r="Q8" s="2" t="s">
        <v>83</v>
      </c>
      <c r="S8" s="3" t="s">
        <v>15</v>
      </c>
    </row>
    <row r="9" spans="1:19" ht="18.75" x14ac:dyDescent="0.45">
      <c r="A9" s="12" t="s">
        <v>86</v>
      </c>
      <c r="C9" s="7" t="s">
        <v>87</v>
      </c>
      <c r="D9" s="21"/>
      <c r="E9" s="6" t="s">
        <v>88</v>
      </c>
      <c r="F9" s="21"/>
      <c r="G9" s="7" t="s">
        <v>89</v>
      </c>
      <c r="H9" s="21"/>
      <c r="I9" s="7">
        <v>5</v>
      </c>
      <c r="J9" s="21"/>
      <c r="K9" s="8">
        <v>10402781</v>
      </c>
      <c r="L9" s="21"/>
      <c r="M9" s="8">
        <v>533932417232</v>
      </c>
      <c r="N9" s="21"/>
      <c r="O9" s="8">
        <v>509697563372</v>
      </c>
      <c r="P9" s="21"/>
      <c r="Q9" s="8">
        <v>24245256641</v>
      </c>
      <c r="R9" s="21"/>
      <c r="S9" s="14">
        <f>Q9*100/'0'!$BH$1</f>
        <v>0.25924715420882133</v>
      </c>
    </row>
    <row r="10" spans="1:19" ht="18.75" x14ac:dyDescent="0.45">
      <c r="A10" s="12" t="s">
        <v>90</v>
      </c>
      <c r="C10" s="7" t="s">
        <v>91</v>
      </c>
      <c r="D10" s="21"/>
      <c r="E10" s="6" t="s">
        <v>88</v>
      </c>
      <c r="F10" s="21"/>
      <c r="G10" s="7" t="s">
        <v>92</v>
      </c>
      <c r="H10" s="21"/>
      <c r="I10" s="7">
        <v>5</v>
      </c>
      <c r="J10" s="21"/>
      <c r="K10" s="8">
        <v>152250</v>
      </c>
      <c r="L10" s="21"/>
      <c r="M10" s="17" t="s">
        <v>154</v>
      </c>
      <c r="N10" s="21"/>
      <c r="O10" s="8">
        <v>152250</v>
      </c>
      <c r="P10" s="21"/>
      <c r="Q10" s="22" t="s">
        <v>154</v>
      </c>
      <c r="R10" s="21"/>
      <c r="S10" s="20" t="s">
        <v>154</v>
      </c>
    </row>
    <row r="11" spans="1:19" ht="18.75" x14ac:dyDescent="0.45">
      <c r="A11" s="12" t="s">
        <v>93</v>
      </c>
      <c r="C11" s="7" t="s">
        <v>94</v>
      </c>
      <c r="D11" s="21"/>
      <c r="E11" s="6" t="s">
        <v>95</v>
      </c>
      <c r="F11" s="21"/>
      <c r="G11" s="7" t="s">
        <v>96</v>
      </c>
      <c r="H11" s="21"/>
      <c r="I11" s="7">
        <v>0</v>
      </c>
      <c r="J11" s="21"/>
      <c r="K11" s="8">
        <v>30000000</v>
      </c>
      <c r="L11" s="21"/>
      <c r="M11" s="17" t="s">
        <v>154</v>
      </c>
      <c r="N11" s="21"/>
      <c r="O11" s="8">
        <v>30000000</v>
      </c>
      <c r="P11" s="21"/>
      <c r="Q11" s="22" t="s">
        <v>154</v>
      </c>
      <c r="R11" s="21"/>
      <c r="S11" s="20" t="s">
        <v>154</v>
      </c>
    </row>
    <row r="12" spans="1:19" ht="18.75" x14ac:dyDescent="0.45">
      <c r="A12" s="12" t="s">
        <v>93</v>
      </c>
      <c r="C12" s="7" t="s">
        <v>97</v>
      </c>
      <c r="D12" s="21"/>
      <c r="E12" s="6" t="s">
        <v>88</v>
      </c>
      <c r="F12" s="21"/>
      <c r="G12" s="7" t="s">
        <v>98</v>
      </c>
      <c r="H12" s="21"/>
      <c r="I12" s="7">
        <v>5</v>
      </c>
      <c r="J12" s="21"/>
      <c r="K12" s="8">
        <v>32917901963</v>
      </c>
      <c r="L12" s="21"/>
      <c r="M12" s="8">
        <v>30003630</v>
      </c>
      <c r="N12" s="21"/>
      <c r="O12" s="8">
        <v>32358978723</v>
      </c>
      <c r="P12" s="21"/>
      <c r="Q12" s="8">
        <v>588926870</v>
      </c>
      <c r="R12" s="21"/>
      <c r="S12" s="14">
        <f>Q12*100/'0'!$BH$1</f>
        <v>6.297215877947137E-3</v>
      </c>
    </row>
    <row r="13" spans="1:19" ht="19.5" thickBot="1" x14ac:dyDescent="0.5">
      <c r="A13" s="16"/>
      <c r="C13" s="21"/>
      <c r="D13" s="21"/>
      <c r="E13" s="21"/>
      <c r="F13" s="21"/>
      <c r="G13" s="21"/>
      <c r="H13" s="21"/>
      <c r="I13" s="21"/>
      <c r="J13" s="21"/>
      <c r="K13" s="4">
        <f>SUM(K9:$K$12)</f>
        <v>32958456994</v>
      </c>
      <c r="L13" s="21"/>
      <c r="M13" s="4">
        <f>SUM(M9:$M$12)</f>
        <v>533962420862</v>
      </c>
      <c r="N13" s="21"/>
      <c r="O13" s="4">
        <f>SUM(O9:$O$12)</f>
        <v>542086694345</v>
      </c>
      <c r="P13" s="21"/>
      <c r="Q13" s="4">
        <f>SUM(Q9:$Q$12)</f>
        <v>24834183511</v>
      </c>
      <c r="R13" s="21"/>
      <c r="S13" s="15">
        <f>SUM(S9:$S$12)</f>
        <v>0.26554437008676846</v>
      </c>
    </row>
    <row r="14" spans="1:19" ht="19.5" thickTop="1" x14ac:dyDescent="0.45">
      <c r="K14" s="5"/>
      <c r="M14" s="5"/>
      <c r="O14" s="5"/>
      <c r="Q14" s="5"/>
      <c r="S14" s="5"/>
    </row>
  </sheetData>
  <sheetProtection algorithmName="SHA-512" hashValue="UblbYpMjZHOH+q0SqXz/KUdqLC6EvwfwNefdKCUv4XVD2gCx/SDXT1ccWQCQJUGEH+p4FTz+c1rzUZfdZ6KADA==" saltValue="e6gMF+Q0VMZczypb4yZVkg==" spinCount="100000" sheet="1" objects="1" scenario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12"/>
  <sheetViews>
    <sheetView rightToLeft="1" view="pageBreakPreview" zoomScale="60" zoomScaleNormal="100" workbookViewId="0">
      <selection activeCell="R7" sqref="R7"/>
    </sheetView>
  </sheetViews>
  <sheetFormatPr defaultRowHeight="18" x14ac:dyDescent="0.45"/>
  <cols>
    <col min="1" max="1" width="49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6384" width="9.140625" style="1"/>
  </cols>
  <sheetData>
    <row r="1" spans="1:9" ht="20.100000000000001" customHeight="1" x14ac:dyDescent="0.45">
      <c r="A1" s="40" t="str">
        <f>'3'!A1:S1</f>
        <v>صندوق سرمایه گذاری اختصاصی بازارگردان صنعت مس</v>
      </c>
      <c r="B1" s="34"/>
      <c r="C1" s="34"/>
      <c r="D1" s="34"/>
      <c r="E1" s="34"/>
      <c r="F1" s="34"/>
      <c r="G1" s="34"/>
      <c r="H1" s="34"/>
      <c r="I1" s="34"/>
    </row>
    <row r="2" spans="1:9" ht="20.100000000000001" customHeight="1" x14ac:dyDescent="0.45">
      <c r="A2" s="40" t="s">
        <v>99</v>
      </c>
      <c r="B2" s="34"/>
      <c r="C2" s="34"/>
      <c r="D2" s="34"/>
      <c r="E2" s="34"/>
      <c r="F2" s="34"/>
      <c r="G2" s="34"/>
      <c r="H2" s="34"/>
      <c r="I2" s="34"/>
    </row>
    <row r="3" spans="1:9" ht="20.100000000000001" customHeight="1" x14ac:dyDescent="0.45">
      <c r="A3" s="40" t="s">
        <v>2</v>
      </c>
      <c r="B3" s="34"/>
      <c r="C3" s="34"/>
      <c r="D3" s="34"/>
      <c r="E3" s="34"/>
      <c r="F3" s="34"/>
      <c r="G3" s="34"/>
      <c r="H3" s="34"/>
      <c r="I3" s="34"/>
    </row>
    <row r="5" spans="1:9" ht="21" x14ac:dyDescent="0.45">
      <c r="A5" s="41" t="s">
        <v>100</v>
      </c>
      <c r="B5" s="34"/>
      <c r="C5" s="34"/>
      <c r="D5" s="34"/>
      <c r="E5" s="34"/>
      <c r="F5" s="34"/>
      <c r="G5" s="34"/>
      <c r="H5" s="34"/>
      <c r="I5" s="34"/>
    </row>
    <row r="7" spans="1:9" ht="42" x14ac:dyDescent="0.45">
      <c r="A7" s="2" t="s">
        <v>101</v>
      </c>
      <c r="C7" s="2" t="s">
        <v>102</v>
      </c>
      <c r="E7" s="2" t="s">
        <v>83</v>
      </c>
      <c r="G7" s="3" t="s">
        <v>103</v>
      </c>
      <c r="I7" s="3" t="s">
        <v>104</v>
      </c>
    </row>
    <row r="8" spans="1:9" ht="21" x14ac:dyDescent="0.45">
      <c r="A8" s="10" t="s">
        <v>105</v>
      </c>
      <c r="C8" s="7" t="s">
        <v>106</v>
      </c>
      <c r="E8" s="8">
        <v>313451542573</v>
      </c>
      <c r="G8" s="14">
        <f>E8*100/392578729173</f>
        <v>79.844250154182305</v>
      </c>
      <c r="I8" s="14">
        <f>E8*100/'0'!$BH$1</f>
        <v>3.3516419973463232</v>
      </c>
    </row>
    <row r="9" spans="1:9" ht="21" x14ac:dyDescent="0.45">
      <c r="A9" s="10" t="s">
        <v>107</v>
      </c>
      <c r="C9" s="7" t="s">
        <v>108</v>
      </c>
      <c r="E9" s="8">
        <v>79126871148</v>
      </c>
      <c r="G9" s="14">
        <f t="shared" ref="G9:G10" si="0">E9*100/392578729173</f>
        <v>20.155669491999067</v>
      </c>
      <c r="I9" s="14">
        <f>E9*100/'0'!$BH$1</f>
        <v>0.84607956394562667</v>
      </c>
    </row>
    <row r="10" spans="1:9" ht="21" x14ac:dyDescent="0.45">
      <c r="A10" s="10" t="s">
        <v>109</v>
      </c>
      <c r="C10" s="7" t="s">
        <v>110</v>
      </c>
      <c r="E10" s="8">
        <v>315452</v>
      </c>
      <c r="G10" s="23">
        <f t="shared" si="0"/>
        <v>8.0353818624999393E-5</v>
      </c>
      <c r="I10" s="25">
        <f>E10*100/'0'!$BH$1</f>
        <v>3.3730322801032668E-6</v>
      </c>
    </row>
    <row r="11" spans="1:9" ht="21" x14ac:dyDescent="0.45">
      <c r="A11" s="26"/>
      <c r="E11" s="4">
        <f>SUM(E8:$E$10)</f>
        <v>392578729173</v>
      </c>
      <c r="G11" s="24">
        <f>SUM(G8:$G$10)</f>
        <v>100</v>
      </c>
      <c r="I11" s="15">
        <f>SUM(I8:$I$10)</f>
        <v>4.1977249343242296</v>
      </c>
    </row>
    <row r="12" spans="1:9" ht="18.75" x14ac:dyDescent="0.45">
      <c r="E12" s="5"/>
      <c r="G12" s="5"/>
      <c r="I12" s="5"/>
    </row>
  </sheetData>
  <sheetProtection algorithmName="SHA-512" hashValue="yIdZMgtM8pEWRmQqpNjSwAI+0w8PlsiAKxRysUL+8t/UZquISZKddI+Mm5yC8025SalMQbFjTILpgaI09m/0Yw==" saltValue="ddO0nTRjzsDzsiN0QzCi0Q==" spinCount="100000" sheet="1" objects="1" scenario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24"/>
  <sheetViews>
    <sheetView rightToLeft="1" view="pageBreakPreview" zoomScale="80" zoomScaleNormal="100" zoomScaleSheetLayoutView="80" workbookViewId="0">
      <selection activeCell="F39" sqref="F39"/>
    </sheetView>
  </sheetViews>
  <sheetFormatPr defaultRowHeight="18" x14ac:dyDescent="0.45"/>
  <cols>
    <col min="1" max="1" width="32.28515625" style="1" bestFit="1" customWidth="1"/>
    <col min="2" max="2" width="1.42578125" style="1" customWidth="1"/>
    <col min="3" max="3" width="14.5703125" style="1" bestFit="1" customWidth="1"/>
    <col min="4" max="4" width="1.42578125" style="1" customWidth="1"/>
    <col min="5" max="5" width="12" style="1" bestFit="1" customWidth="1"/>
    <col min="6" max="6" width="1.42578125" style="1" customWidth="1"/>
    <col min="7" max="7" width="17.28515625" style="1" bestFit="1" customWidth="1"/>
    <col min="8" max="8" width="1.42578125" style="1" customWidth="1"/>
    <col min="9" max="9" width="19.85546875" style="1" bestFit="1" customWidth="1"/>
    <col min="10" max="10" width="1.42578125" style="1" customWidth="1"/>
    <col min="11" max="11" width="9.42578125" style="1" bestFit="1" customWidth="1"/>
    <col min="12" max="12" width="1.42578125" style="1" customWidth="1"/>
    <col min="13" max="13" width="19.85546875" style="1" bestFit="1" customWidth="1"/>
    <col min="14" max="14" width="1.42578125" style="1" customWidth="1"/>
    <col min="15" max="15" width="19.85546875" style="1" bestFit="1" customWidth="1"/>
    <col min="16" max="16" width="1.42578125" style="1" customWidth="1"/>
    <col min="17" max="17" width="9.42578125" style="1" bestFit="1" customWidth="1"/>
    <col min="18" max="18" width="1.42578125" style="1" customWidth="1"/>
    <col min="19" max="19" width="19.85546875" style="1" bestFit="1" customWidth="1"/>
    <col min="20" max="16384" width="9.140625" style="1"/>
  </cols>
  <sheetData>
    <row r="1" spans="1:19" ht="20.100000000000001" customHeight="1" x14ac:dyDescent="0.45">
      <c r="A1" s="40" t="str">
        <f>'4'!A1:I1</f>
        <v>صندوق سرمایه گذاری اختصاصی بازارگردان صنعت مس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20.100000000000001" customHeight="1" x14ac:dyDescent="0.45">
      <c r="A2" s="40" t="s">
        <v>99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0.100000000000001" customHeight="1" x14ac:dyDescent="0.45">
      <c r="A3" s="40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5" spans="1:19" ht="21" x14ac:dyDescent="0.45">
      <c r="A5" s="41" t="s">
        <v>114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7" spans="1:19" ht="21" x14ac:dyDescent="0.45">
      <c r="I7" s="35" t="s">
        <v>112</v>
      </c>
      <c r="J7" s="36"/>
      <c r="K7" s="36"/>
      <c r="L7" s="36"/>
      <c r="M7" s="36"/>
      <c r="O7" s="35" t="s">
        <v>7</v>
      </c>
      <c r="P7" s="36"/>
      <c r="Q7" s="36"/>
      <c r="R7" s="36"/>
      <c r="S7" s="36"/>
    </row>
    <row r="8" spans="1:19" ht="42" x14ac:dyDescent="0.45">
      <c r="A8" s="9" t="s">
        <v>101</v>
      </c>
      <c r="C8" s="3" t="s">
        <v>115</v>
      </c>
      <c r="E8" s="3" t="s">
        <v>26</v>
      </c>
      <c r="G8" s="3" t="s">
        <v>82</v>
      </c>
      <c r="I8" s="3" t="s">
        <v>116</v>
      </c>
      <c r="K8" s="3" t="s">
        <v>113</v>
      </c>
      <c r="M8" s="3" t="s">
        <v>117</v>
      </c>
      <c r="O8" s="3" t="s">
        <v>116</v>
      </c>
      <c r="Q8" s="3" t="s">
        <v>113</v>
      </c>
      <c r="S8" s="3" t="s">
        <v>117</v>
      </c>
    </row>
    <row r="9" spans="1:19" ht="18.75" x14ac:dyDescent="0.45">
      <c r="A9" s="6" t="s">
        <v>34</v>
      </c>
      <c r="C9" s="7" t="s">
        <v>118</v>
      </c>
      <c r="E9" s="7" t="s">
        <v>36</v>
      </c>
      <c r="G9" s="7" t="s">
        <v>37</v>
      </c>
      <c r="I9" s="8">
        <v>304244461</v>
      </c>
      <c r="K9" s="7" t="s">
        <v>122</v>
      </c>
      <c r="M9" s="8">
        <v>304244461</v>
      </c>
      <c r="O9" s="8">
        <v>600047144</v>
      </c>
      <c r="Q9" s="7" t="s">
        <v>122</v>
      </c>
      <c r="S9" s="8">
        <v>600047144</v>
      </c>
    </row>
    <row r="10" spans="1:19" ht="18.75" x14ac:dyDescent="0.45">
      <c r="A10" s="6" t="s">
        <v>38</v>
      </c>
      <c r="C10" s="7" t="s">
        <v>119</v>
      </c>
      <c r="E10" s="7" t="s">
        <v>40</v>
      </c>
      <c r="G10" s="7" t="s">
        <v>41</v>
      </c>
      <c r="I10" s="8">
        <v>148838610</v>
      </c>
      <c r="K10" s="7" t="s">
        <v>122</v>
      </c>
      <c r="M10" s="8">
        <v>148838610</v>
      </c>
      <c r="O10" s="8">
        <v>305966669</v>
      </c>
      <c r="Q10" s="7" t="s">
        <v>122</v>
      </c>
      <c r="S10" s="8">
        <v>305966669</v>
      </c>
    </row>
    <row r="11" spans="1:19" ht="18.75" x14ac:dyDescent="0.45">
      <c r="A11" s="6" t="s">
        <v>120</v>
      </c>
      <c r="C11" s="7" t="s">
        <v>121</v>
      </c>
      <c r="E11" s="7" t="s">
        <v>122</v>
      </c>
      <c r="G11" s="7">
        <v>5</v>
      </c>
      <c r="I11" s="8">
        <v>44176</v>
      </c>
      <c r="K11" s="7" t="s">
        <v>122</v>
      </c>
      <c r="M11" s="8">
        <v>44176</v>
      </c>
      <c r="O11" s="8">
        <v>62798</v>
      </c>
      <c r="Q11" s="7" t="s">
        <v>122</v>
      </c>
      <c r="S11" s="8">
        <v>62798</v>
      </c>
    </row>
    <row r="12" spans="1:19" ht="18.75" x14ac:dyDescent="0.45">
      <c r="A12" s="6" t="s">
        <v>123</v>
      </c>
      <c r="C12" s="7" t="s">
        <v>121</v>
      </c>
      <c r="E12" s="7" t="s">
        <v>122</v>
      </c>
      <c r="G12" s="7">
        <v>5</v>
      </c>
      <c r="I12" s="8">
        <v>3630</v>
      </c>
      <c r="K12" s="7" t="s">
        <v>122</v>
      </c>
      <c r="M12" s="8">
        <v>3630</v>
      </c>
      <c r="O12" s="8">
        <v>252654</v>
      </c>
      <c r="Q12" s="7" t="s">
        <v>122</v>
      </c>
      <c r="S12" s="8">
        <v>252654</v>
      </c>
    </row>
    <row r="13" spans="1:19" ht="18.75" x14ac:dyDescent="0.45">
      <c r="A13" s="6" t="s">
        <v>42</v>
      </c>
      <c r="C13" s="7" t="s">
        <v>124</v>
      </c>
      <c r="E13" s="7" t="s">
        <v>45</v>
      </c>
      <c r="G13" s="7" t="s">
        <v>37</v>
      </c>
      <c r="I13" s="8">
        <v>16120485323</v>
      </c>
      <c r="K13" s="7" t="s">
        <v>122</v>
      </c>
      <c r="M13" s="8">
        <v>16120485323</v>
      </c>
      <c r="O13" s="8">
        <v>31796564203</v>
      </c>
      <c r="Q13" s="7" t="s">
        <v>122</v>
      </c>
      <c r="S13" s="8">
        <v>31796564203</v>
      </c>
    </row>
    <row r="14" spans="1:19" ht="18.75" x14ac:dyDescent="0.45">
      <c r="A14" s="6" t="s">
        <v>46</v>
      </c>
      <c r="C14" s="7" t="s">
        <v>125</v>
      </c>
      <c r="E14" s="7" t="s">
        <v>48</v>
      </c>
      <c r="G14" s="7" t="s">
        <v>41</v>
      </c>
      <c r="I14" s="8">
        <v>210311507</v>
      </c>
      <c r="K14" s="7" t="s">
        <v>122</v>
      </c>
      <c r="M14" s="8">
        <v>210311507</v>
      </c>
      <c r="O14" s="8">
        <v>210311507</v>
      </c>
      <c r="Q14" s="7" t="s">
        <v>122</v>
      </c>
      <c r="S14" s="8">
        <v>210311507</v>
      </c>
    </row>
    <row r="15" spans="1:19" ht="18.75" x14ac:dyDescent="0.45">
      <c r="A15" s="6" t="s">
        <v>49</v>
      </c>
      <c r="C15" s="7" t="s">
        <v>126</v>
      </c>
      <c r="E15" s="7" t="s">
        <v>51</v>
      </c>
      <c r="G15" s="7" t="s">
        <v>41</v>
      </c>
      <c r="I15" s="8">
        <v>105171660</v>
      </c>
      <c r="K15" s="7" t="s">
        <v>122</v>
      </c>
      <c r="M15" s="8">
        <v>105171660</v>
      </c>
      <c r="O15" s="8">
        <v>207080279</v>
      </c>
      <c r="Q15" s="7" t="s">
        <v>122</v>
      </c>
      <c r="S15" s="8">
        <v>207080279</v>
      </c>
    </row>
    <row r="16" spans="1:19" ht="18.75" x14ac:dyDescent="0.45">
      <c r="A16" s="6" t="s">
        <v>52</v>
      </c>
      <c r="C16" s="7" t="s">
        <v>127</v>
      </c>
      <c r="E16" s="7" t="s">
        <v>54</v>
      </c>
      <c r="G16" s="7" t="s">
        <v>41</v>
      </c>
      <c r="I16" s="8">
        <v>296205397</v>
      </c>
      <c r="K16" s="7" t="s">
        <v>122</v>
      </c>
      <c r="M16" s="8">
        <v>296205397</v>
      </c>
      <c r="O16" s="8">
        <v>571413019</v>
      </c>
      <c r="Q16" s="7" t="s">
        <v>122</v>
      </c>
      <c r="S16" s="8">
        <v>571413019</v>
      </c>
    </row>
    <row r="17" spans="1:19" ht="18.75" x14ac:dyDescent="0.45">
      <c r="A17" s="6" t="s">
        <v>55</v>
      </c>
      <c r="C17" s="7" t="s">
        <v>128</v>
      </c>
      <c r="E17" s="7" t="s">
        <v>57</v>
      </c>
      <c r="G17" s="7" t="s">
        <v>58</v>
      </c>
      <c r="I17" s="8">
        <v>669897260</v>
      </c>
      <c r="K17" s="7" t="s">
        <v>122</v>
      </c>
      <c r="M17" s="8">
        <v>669897260</v>
      </c>
      <c r="O17" s="8">
        <v>1194010273</v>
      </c>
      <c r="Q17" s="7" t="s">
        <v>122</v>
      </c>
      <c r="S17" s="8">
        <v>1194010273</v>
      </c>
    </row>
    <row r="18" spans="1:19" ht="18.75" x14ac:dyDescent="0.45">
      <c r="A18" s="6" t="s">
        <v>59</v>
      </c>
      <c r="C18" s="7" t="s">
        <v>129</v>
      </c>
      <c r="E18" s="7" t="s">
        <v>61</v>
      </c>
      <c r="G18" s="7" t="s">
        <v>41</v>
      </c>
      <c r="I18" s="8">
        <v>65916905</v>
      </c>
      <c r="K18" s="7" t="s">
        <v>122</v>
      </c>
      <c r="M18" s="8">
        <v>65916905</v>
      </c>
      <c r="O18" s="8">
        <v>65916905</v>
      </c>
      <c r="Q18" s="7" t="s">
        <v>122</v>
      </c>
      <c r="S18" s="8">
        <v>65916905</v>
      </c>
    </row>
    <row r="19" spans="1:19" ht="18.75" x14ac:dyDescent="0.45">
      <c r="A19" s="6" t="s">
        <v>62</v>
      </c>
      <c r="C19" s="7" t="s">
        <v>130</v>
      </c>
      <c r="E19" s="7" t="s">
        <v>64</v>
      </c>
      <c r="G19" s="7" t="s">
        <v>41</v>
      </c>
      <c r="I19" s="8">
        <v>75984766</v>
      </c>
      <c r="K19" s="7" t="s">
        <v>122</v>
      </c>
      <c r="M19" s="8">
        <v>75984766</v>
      </c>
      <c r="O19" s="8">
        <v>149625982</v>
      </c>
      <c r="Q19" s="7" t="s">
        <v>122</v>
      </c>
      <c r="S19" s="8">
        <v>149625982</v>
      </c>
    </row>
    <row r="20" spans="1:19" ht="18.75" x14ac:dyDescent="0.45">
      <c r="A20" s="6" t="s">
        <v>65</v>
      </c>
      <c r="C20" s="7" t="s">
        <v>131</v>
      </c>
      <c r="E20" s="7" t="s">
        <v>67</v>
      </c>
      <c r="G20" s="7" t="s">
        <v>37</v>
      </c>
      <c r="I20" s="8">
        <v>6764246</v>
      </c>
      <c r="K20" s="7" t="s">
        <v>122</v>
      </c>
      <c r="M20" s="8">
        <v>6764246</v>
      </c>
      <c r="O20" s="8">
        <v>6764246</v>
      </c>
      <c r="Q20" s="7" t="s">
        <v>122</v>
      </c>
      <c r="S20" s="8">
        <v>6764246</v>
      </c>
    </row>
    <row r="21" spans="1:19" ht="18.75" x14ac:dyDescent="0.45">
      <c r="A21" s="6" t="s">
        <v>68</v>
      </c>
      <c r="C21" s="7" t="s">
        <v>71</v>
      </c>
      <c r="E21" s="7" t="s">
        <v>71</v>
      </c>
      <c r="G21" s="7" t="s">
        <v>41</v>
      </c>
      <c r="I21" s="8">
        <v>84123771</v>
      </c>
      <c r="K21" s="7" t="s">
        <v>122</v>
      </c>
      <c r="M21" s="8">
        <v>84123771</v>
      </c>
      <c r="O21" s="8">
        <v>165669637</v>
      </c>
      <c r="Q21" s="7" t="s">
        <v>122</v>
      </c>
      <c r="S21" s="8">
        <v>165669637</v>
      </c>
    </row>
    <row r="22" spans="1:19" ht="18.75" x14ac:dyDescent="0.45">
      <c r="A22" s="6" t="s">
        <v>72</v>
      </c>
      <c r="C22" s="7" t="s">
        <v>74</v>
      </c>
      <c r="E22" s="7" t="s">
        <v>74</v>
      </c>
      <c r="G22" s="7" t="s">
        <v>75</v>
      </c>
      <c r="I22" s="8">
        <v>69017891</v>
      </c>
      <c r="K22" s="7" t="s">
        <v>122</v>
      </c>
      <c r="M22" s="8">
        <v>69017891</v>
      </c>
      <c r="O22" s="8">
        <v>135949957</v>
      </c>
      <c r="Q22" s="7" t="s">
        <v>122</v>
      </c>
      <c r="S22" s="8">
        <v>135949957</v>
      </c>
    </row>
    <row r="23" spans="1:19" ht="19.5" thickBot="1" x14ac:dyDescent="0.5">
      <c r="A23" s="16"/>
      <c r="I23" s="4">
        <f>SUM(I9:$I$22)</f>
        <v>18157009603</v>
      </c>
      <c r="K23" s="27" t="s">
        <v>122</v>
      </c>
      <c r="M23" s="4">
        <f>SUM(M9:$M$22)</f>
        <v>18157009603</v>
      </c>
      <c r="O23" s="4">
        <f>SUM(O9:$O$22)</f>
        <v>35409635273</v>
      </c>
      <c r="Q23" s="27" t="s">
        <v>122</v>
      </c>
      <c r="S23" s="4">
        <f>SUM(S9:$S$22)</f>
        <v>35409635273</v>
      </c>
    </row>
    <row r="24" spans="1:19" ht="19.5" thickTop="1" x14ac:dyDescent="0.45">
      <c r="I24" s="5"/>
      <c r="K24" s="5"/>
      <c r="M24" s="5"/>
      <c r="O24" s="5"/>
      <c r="Q24" s="5"/>
      <c r="S24" s="5"/>
    </row>
  </sheetData>
  <sheetProtection algorithmName="SHA-512" hashValue="zhbna+x3S5+xNKrPjEIuJVwsYXtBgjtJAOyHGSz8HT3/8rWK5XXAISeGuux0l8T1J/6iXc/J/yHfIzqa0b848A==" saltValue="vTLI3Up8cVxvxv7pjsUt/g==" spinCount="100000" sheet="1" objects="1" scenario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16"/>
  <sheetViews>
    <sheetView rightToLeft="1" view="pageBreakPreview" zoomScale="60" zoomScaleNormal="100" workbookViewId="0">
      <selection activeCell="E21" sqref="E21"/>
    </sheetView>
  </sheetViews>
  <sheetFormatPr defaultRowHeight="18" x14ac:dyDescent="0.45"/>
  <cols>
    <col min="1" max="1" width="30.42578125" style="1" bestFit="1" customWidth="1"/>
    <col min="2" max="2" width="1.42578125" style="1" customWidth="1"/>
    <col min="3" max="3" width="16.140625" style="1" bestFit="1" customWidth="1"/>
    <col min="4" max="4" width="1.42578125" style="1" customWidth="1"/>
    <col min="5" max="5" width="21.28515625" style="1" bestFit="1" customWidth="1"/>
    <col min="6" max="6" width="1.42578125" style="1" customWidth="1"/>
    <col min="7" max="7" width="21.5703125" style="1" bestFit="1" customWidth="1"/>
    <col min="8" max="8" width="1.42578125" style="1" customWidth="1"/>
    <col min="9" max="9" width="19.85546875" style="1" bestFit="1" customWidth="1"/>
    <col min="10" max="10" width="1.42578125" style="1" customWidth="1"/>
    <col min="11" max="11" width="16.140625" style="1" bestFit="1" customWidth="1"/>
    <col min="12" max="12" width="1.42578125" style="1" customWidth="1"/>
    <col min="13" max="13" width="21.28515625" style="1" bestFit="1" customWidth="1"/>
    <col min="14" max="14" width="1.42578125" style="1" customWidth="1"/>
    <col min="15" max="15" width="21.28515625" style="1" bestFit="1" customWidth="1"/>
    <col min="16" max="16" width="1.42578125" style="1" customWidth="1"/>
    <col min="17" max="17" width="19.85546875" style="1" bestFit="1" customWidth="1"/>
    <col min="18" max="16384" width="9.140625" style="1"/>
  </cols>
  <sheetData>
    <row r="1" spans="1:17" ht="20.100000000000001" customHeight="1" x14ac:dyDescent="0.45">
      <c r="A1" s="40" t="str">
        <f>'5'!A1:S1</f>
        <v>صندوق سرمایه گذاری اختصاصی بازارگردان صنعت مس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0.100000000000001" customHeight="1" x14ac:dyDescent="0.45">
      <c r="A2" s="40" t="s">
        <v>99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0.100000000000001" customHeight="1" x14ac:dyDescent="0.45">
      <c r="A3" s="40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5" spans="1:17" ht="21" x14ac:dyDescent="0.45">
      <c r="A5" s="41" t="s">
        <v>132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7" spans="1:17" ht="21" x14ac:dyDescent="0.45">
      <c r="C7" s="35" t="s">
        <v>112</v>
      </c>
      <c r="D7" s="36"/>
      <c r="E7" s="36"/>
      <c r="F7" s="36"/>
      <c r="G7" s="36"/>
      <c r="H7" s="36"/>
      <c r="I7" s="36"/>
      <c r="K7" s="35" t="s">
        <v>7</v>
      </c>
      <c r="L7" s="36"/>
      <c r="M7" s="36"/>
      <c r="N7" s="36"/>
      <c r="O7" s="36"/>
      <c r="P7" s="36"/>
      <c r="Q7" s="36"/>
    </row>
    <row r="8" spans="1:17" ht="42" x14ac:dyDescent="0.45">
      <c r="A8" s="9" t="s">
        <v>101</v>
      </c>
      <c r="C8" s="3" t="s">
        <v>9</v>
      </c>
      <c r="D8" s="21"/>
      <c r="E8" s="3" t="s">
        <v>11</v>
      </c>
      <c r="F8" s="21"/>
      <c r="G8" s="3" t="s">
        <v>133</v>
      </c>
      <c r="H8" s="21"/>
      <c r="I8" s="3" t="s">
        <v>134</v>
      </c>
      <c r="J8" s="21"/>
      <c r="K8" s="3" t="s">
        <v>9</v>
      </c>
      <c r="L8" s="21"/>
      <c r="M8" s="3" t="s">
        <v>11</v>
      </c>
      <c r="N8" s="21"/>
      <c r="O8" s="3" t="s">
        <v>133</v>
      </c>
      <c r="P8" s="21"/>
      <c r="Q8" s="3" t="s">
        <v>134</v>
      </c>
    </row>
    <row r="9" spans="1:17" ht="18.75" x14ac:dyDescent="0.45">
      <c r="A9" s="6" t="s">
        <v>17</v>
      </c>
      <c r="C9" s="8">
        <v>48900000</v>
      </c>
      <c r="D9" s="21"/>
      <c r="E9" s="8">
        <v>500638434801</v>
      </c>
      <c r="F9" s="21"/>
      <c r="G9" s="8">
        <v>494746722597</v>
      </c>
      <c r="H9" s="21"/>
      <c r="I9" s="8">
        <v>5891712204</v>
      </c>
      <c r="J9" s="21"/>
      <c r="K9" s="8">
        <v>48900000</v>
      </c>
      <c r="L9" s="21"/>
      <c r="M9" s="8">
        <v>500638434801</v>
      </c>
      <c r="N9" s="21"/>
      <c r="O9" s="8">
        <v>494746722597</v>
      </c>
      <c r="P9" s="21"/>
      <c r="Q9" s="8">
        <v>5891712204</v>
      </c>
    </row>
    <row r="10" spans="1:17" ht="18.75" x14ac:dyDescent="0.45">
      <c r="A10" s="6" t="s">
        <v>55</v>
      </c>
      <c r="C10" s="28" t="s">
        <v>154</v>
      </c>
      <c r="D10" s="29"/>
      <c r="E10" s="28" t="s">
        <v>154</v>
      </c>
      <c r="F10" s="29"/>
      <c r="G10" s="28" t="s">
        <v>154</v>
      </c>
      <c r="H10" s="29"/>
      <c r="I10" s="28" t="s">
        <v>154</v>
      </c>
      <c r="J10" s="7"/>
      <c r="K10" s="8">
        <v>90000</v>
      </c>
      <c r="L10" s="29"/>
      <c r="M10" s="8">
        <v>89938750000</v>
      </c>
      <c r="N10" s="29"/>
      <c r="O10" s="8">
        <v>89982142857</v>
      </c>
      <c r="P10" s="29"/>
      <c r="Q10" s="8">
        <v>-43392857</v>
      </c>
    </row>
    <row r="11" spans="1:17" ht="18.75" x14ac:dyDescent="0.45">
      <c r="A11" s="6" t="s">
        <v>65</v>
      </c>
      <c r="C11" s="8">
        <v>15000</v>
      </c>
      <c r="D11" s="29"/>
      <c r="E11" s="8">
        <v>14989125000</v>
      </c>
      <c r="F11" s="29"/>
      <c r="G11" s="8">
        <v>15000000000</v>
      </c>
      <c r="H11" s="29"/>
      <c r="I11" s="8">
        <v>-10875000</v>
      </c>
      <c r="J11" s="29"/>
      <c r="K11" s="8">
        <v>15000</v>
      </c>
      <c r="L11" s="29"/>
      <c r="M11" s="8">
        <v>14989125000</v>
      </c>
      <c r="N11" s="29"/>
      <c r="O11" s="8">
        <v>15000000000</v>
      </c>
      <c r="P11" s="29"/>
      <c r="Q11" s="8">
        <v>-10875000</v>
      </c>
    </row>
    <row r="12" spans="1:17" ht="18.75" x14ac:dyDescent="0.45">
      <c r="A12" s="6" t="s">
        <v>18</v>
      </c>
      <c r="C12" s="8">
        <v>2000000</v>
      </c>
      <c r="D12" s="29"/>
      <c r="E12" s="8">
        <v>17506684905</v>
      </c>
      <c r="F12" s="29"/>
      <c r="G12" s="8">
        <v>14955300105</v>
      </c>
      <c r="H12" s="29"/>
      <c r="I12" s="8">
        <v>2551384800</v>
      </c>
      <c r="J12" s="29"/>
      <c r="K12" s="8">
        <v>2000000</v>
      </c>
      <c r="L12" s="29"/>
      <c r="M12" s="8">
        <v>17506684905</v>
      </c>
      <c r="N12" s="29"/>
      <c r="O12" s="8">
        <v>14955300105</v>
      </c>
      <c r="P12" s="29"/>
      <c r="Q12" s="8">
        <v>2551384800</v>
      </c>
    </row>
    <row r="13" spans="1:17" ht="18.75" x14ac:dyDescent="0.45">
      <c r="A13" s="16"/>
      <c r="C13" s="16"/>
      <c r="D13" s="29"/>
      <c r="E13" s="4">
        <f>SUM(E9:$E$12)</f>
        <v>533134244706</v>
      </c>
      <c r="F13" s="29"/>
      <c r="G13" s="4">
        <f>SUM(G9:$G$12)</f>
        <v>524702022702</v>
      </c>
      <c r="H13" s="29"/>
      <c r="I13" s="4">
        <f>SUM(I9:$I$12)</f>
        <v>8432222004</v>
      </c>
      <c r="J13" s="29"/>
      <c r="K13" s="16"/>
      <c r="L13" s="29"/>
      <c r="M13" s="4">
        <f>SUM(M9:$M$12)</f>
        <v>623072994706</v>
      </c>
      <c r="N13" s="29"/>
      <c r="O13" s="4">
        <f>SUM(O9:$O$12)</f>
        <v>614684165559</v>
      </c>
      <c r="P13" s="29"/>
      <c r="Q13" s="4">
        <f>SUM(Q9:$Q$12)</f>
        <v>8388829147</v>
      </c>
    </row>
    <row r="14" spans="1:17" ht="18.75" x14ac:dyDescent="0.45">
      <c r="C14" s="16"/>
      <c r="E14" s="5"/>
      <c r="G14" s="5"/>
      <c r="I14" s="5"/>
      <c r="K14" s="16"/>
      <c r="M14" s="5"/>
      <c r="O14" s="5"/>
      <c r="Q14" s="5"/>
    </row>
    <row r="16" spans="1:17" ht="18.75" x14ac:dyDescent="0.45">
      <c r="A16" s="46" t="s">
        <v>135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8"/>
    </row>
  </sheetData>
  <sheetProtection algorithmName="SHA-512" hashValue="xdLur4/HtpX/fc7ntLvBNm7kB1RWftJNATIAwYskyLWGgLsx2/vzuooqubeZGGSYV3hmtiHp+ecvnUqmoRGuFw==" saltValue="NPKn3W7uHrBRGYNl4IB0jg==" spinCount="100000" sheet="1" objects="1" scenarios="1"/>
  <mergeCells count="7">
    <mergeCell ref="A16:Q16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Q26"/>
  <sheetViews>
    <sheetView rightToLeft="1" view="pageBreakPreview" zoomScale="60" zoomScaleNormal="100" workbookViewId="0">
      <selection activeCell="C19" sqref="C19"/>
    </sheetView>
  </sheetViews>
  <sheetFormatPr defaultRowHeight="18" x14ac:dyDescent="0.45"/>
  <cols>
    <col min="1" max="1" width="32.28515625" style="1" bestFit="1" customWidth="1"/>
    <col min="2" max="2" width="1.42578125" style="1" customWidth="1"/>
    <col min="3" max="3" width="17.28515625" style="1" bestFit="1" customWidth="1"/>
    <col min="4" max="4" width="1.42578125" style="1" customWidth="1"/>
    <col min="5" max="5" width="23" style="1" bestFit="1" customWidth="1"/>
    <col min="6" max="6" width="1.42578125" style="1" customWidth="1"/>
    <col min="7" max="7" width="23.28515625" style="1" bestFit="1" customWidth="1"/>
    <col min="8" max="8" width="1.42578125" style="1" customWidth="1"/>
    <col min="9" max="9" width="24" style="1" bestFit="1" customWidth="1"/>
    <col min="10" max="10" width="1.42578125" style="1" customWidth="1"/>
    <col min="11" max="11" width="17.28515625" style="1" bestFit="1" customWidth="1"/>
    <col min="12" max="12" width="1.42578125" style="1" customWidth="1"/>
    <col min="13" max="13" width="23" style="1" bestFit="1" customWidth="1"/>
    <col min="14" max="14" width="1.42578125" style="1" customWidth="1"/>
    <col min="15" max="15" width="23.28515625" style="1" bestFit="1" customWidth="1"/>
    <col min="16" max="16" width="1.42578125" style="1" customWidth="1"/>
    <col min="17" max="17" width="24" style="1" bestFit="1" customWidth="1"/>
    <col min="18" max="16384" width="9.140625" style="1"/>
  </cols>
  <sheetData>
    <row r="1" spans="1:17" ht="20.100000000000001" customHeight="1" x14ac:dyDescent="0.45">
      <c r="A1" s="40" t="str">
        <f>'6'!A1:Q1</f>
        <v>صندوق سرمایه گذاری اختصاصی بازارگردان صنعت مس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20.100000000000001" customHeight="1" x14ac:dyDescent="0.45">
      <c r="A2" s="40" t="s">
        <v>99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0.100000000000001" customHeight="1" x14ac:dyDescent="0.45">
      <c r="A3" s="40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5" spans="1:17" ht="21" x14ac:dyDescent="0.45">
      <c r="A5" s="41" t="s">
        <v>136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7" spans="1:17" ht="21" x14ac:dyDescent="0.45">
      <c r="C7" s="35" t="s">
        <v>112</v>
      </c>
      <c r="D7" s="36"/>
      <c r="E7" s="36"/>
      <c r="F7" s="36"/>
      <c r="G7" s="36"/>
      <c r="H7" s="36"/>
      <c r="I7" s="36"/>
      <c r="K7" s="35" t="s">
        <v>7</v>
      </c>
      <c r="L7" s="36"/>
      <c r="M7" s="36"/>
      <c r="N7" s="36"/>
      <c r="O7" s="36"/>
      <c r="P7" s="36"/>
      <c r="Q7" s="36"/>
    </row>
    <row r="8" spans="1:17" ht="42" x14ac:dyDescent="0.45">
      <c r="A8" s="9" t="s">
        <v>101</v>
      </c>
      <c r="C8" s="3" t="s">
        <v>9</v>
      </c>
      <c r="E8" s="3" t="s">
        <v>11</v>
      </c>
      <c r="G8" s="3" t="s">
        <v>133</v>
      </c>
      <c r="I8" s="3" t="s">
        <v>137</v>
      </c>
      <c r="K8" s="3" t="s">
        <v>9</v>
      </c>
      <c r="M8" s="3" t="s">
        <v>11</v>
      </c>
      <c r="O8" s="3" t="s">
        <v>133</v>
      </c>
      <c r="Q8" s="3" t="s">
        <v>137</v>
      </c>
    </row>
    <row r="9" spans="1:17" ht="18.75" x14ac:dyDescent="0.45">
      <c r="A9" s="6" t="s">
        <v>29</v>
      </c>
      <c r="C9" s="8">
        <v>1000</v>
      </c>
      <c r="E9" s="8">
        <v>2110202993</v>
      </c>
      <c r="G9" s="8">
        <v>2110202993</v>
      </c>
      <c r="I9" s="8">
        <v>0</v>
      </c>
      <c r="K9" s="8">
        <v>1000</v>
      </c>
      <c r="M9" s="8">
        <v>2110202993</v>
      </c>
      <c r="O9" s="8">
        <v>2113265006</v>
      </c>
      <c r="Q9" s="8">
        <v>-3062013</v>
      </c>
    </row>
    <row r="10" spans="1:17" ht="18.75" x14ac:dyDescent="0.45">
      <c r="A10" s="6" t="s">
        <v>17</v>
      </c>
      <c r="C10" s="8">
        <v>59065000</v>
      </c>
      <c r="E10" s="8">
        <v>608432592495</v>
      </c>
      <c r="G10" s="8">
        <v>594537873433</v>
      </c>
      <c r="I10" s="8">
        <v>13894719062</v>
      </c>
      <c r="K10" s="8">
        <v>59065000</v>
      </c>
      <c r="M10" s="8">
        <v>608432592495</v>
      </c>
      <c r="O10" s="8">
        <v>597704716104</v>
      </c>
      <c r="Q10" s="8">
        <v>10727876391</v>
      </c>
    </row>
    <row r="11" spans="1:17" ht="18.75" x14ac:dyDescent="0.45">
      <c r="A11" s="6" t="s">
        <v>34</v>
      </c>
      <c r="C11" s="8">
        <v>22920</v>
      </c>
      <c r="E11" s="8">
        <v>23361450660</v>
      </c>
      <c r="G11" s="8">
        <v>23361450660</v>
      </c>
      <c r="I11" s="8">
        <v>0</v>
      </c>
      <c r="K11" s="8">
        <v>22920</v>
      </c>
      <c r="M11" s="8">
        <v>23361450660</v>
      </c>
      <c r="O11" s="8">
        <v>23361450660</v>
      </c>
      <c r="Q11" s="8">
        <v>0</v>
      </c>
    </row>
    <row r="12" spans="1:17" ht="18.75" x14ac:dyDescent="0.45">
      <c r="A12" s="6" t="s">
        <v>38</v>
      </c>
      <c r="C12" s="8">
        <v>10000</v>
      </c>
      <c r="E12" s="8">
        <v>10092677500</v>
      </c>
      <c r="G12" s="8">
        <v>9992750000</v>
      </c>
      <c r="I12" s="8">
        <v>99927500</v>
      </c>
      <c r="K12" s="8">
        <v>10000</v>
      </c>
      <c r="M12" s="8">
        <v>10092677500</v>
      </c>
      <c r="O12" s="8">
        <v>9992750000</v>
      </c>
      <c r="Q12" s="8">
        <v>99927500</v>
      </c>
    </row>
    <row r="13" spans="1:17" ht="18.75" x14ac:dyDescent="0.45">
      <c r="A13" s="6" t="s">
        <v>42</v>
      </c>
      <c r="C13" s="8">
        <v>1200000</v>
      </c>
      <c r="E13" s="8">
        <v>1164619038600</v>
      </c>
      <c r="G13" s="8">
        <v>1138046317800</v>
      </c>
      <c r="I13" s="8">
        <v>26572720800</v>
      </c>
      <c r="K13" s="8">
        <v>1200000</v>
      </c>
      <c r="M13" s="8">
        <v>1164619038600</v>
      </c>
      <c r="O13" s="8">
        <v>1136007796800</v>
      </c>
      <c r="Q13" s="8">
        <v>28611241800</v>
      </c>
    </row>
    <row r="14" spans="1:17" ht="18.75" x14ac:dyDescent="0.45">
      <c r="A14" s="6" t="s">
        <v>46</v>
      </c>
      <c r="C14" s="8">
        <v>15000</v>
      </c>
      <c r="E14" s="8">
        <v>14677800874</v>
      </c>
      <c r="G14" s="8">
        <v>15010875000</v>
      </c>
      <c r="I14" s="8">
        <v>-333074126</v>
      </c>
      <c r="K14" s="8">
        <v>15000</v>
      </c>
      <c r="M14" s="8">
        <v>14677800874</v>
      </c>
      <c r="O14" s="8">
        <v>15010875000</v>
      </c>
      <c r="Q14" s="8">
        <v>-333074126</v>
      </c>
    </row>
    <row r="15" spans="1:17" ht="18.75" x14ac:dyDescent="0.45">
      <c r="A15" s="6" t="s">
        <v>49</v>
      </c>
      <c r="C15" s="8">
        <v>7000</v>
      </c>
      <c r="E15" s="8">
        <v>7274722000</v>
      </c>
      <c r="G15" s="8">
        <v>7344671250</v>
      </c>
      <c r="I15" s="8">
        <v>-69949250</v>
      </c>
      <c r="K15" s="8">
        <v>7000</v>
      </c>
      <c r="M15" s="8">
        <v>7274722000</v>
      </c>
      <c r="O15" s="8">
        <v>7344671250</v>
      </c>
      <c r="Q15" s="8">
        <v>-69949250</v>
      </c>
    </row>
    <row r="16" spans="1:17" ht="18.75" x14ac:dyDescent="0.45">
      <c r="A16" s="6" t="s">
        <v>52</v>
      </c>
      <c r="C16" s="8">
        <v>20200</v>
      </c>
      <c r="E16" s="8">
        <v>20387208550</v>
      </c>
      <c r="G16" s="8">
        <v>20387208550</v>
      </c>
      <c r="I16" s="8">
        <v>0</v>
      </c>
      <c r="K16" s="8">
        <v>20200</v>
      </c>
      <c r="M16" s="8">
        <v>20387208550</v>
      </c>
      <c r="O16" s="8">
        <v>20359871750</v>
      </c>
      <c r="Q16" s="8">
        <v>27336800</v>
      </c>
    </row>
    <row r="17" spans="1:17" ht="18.75" x14ac:dyDescent="0.45">
      <c r="A17" s="6" t="s">
        <v>55</v>
      </c>
      <c r="C17" s="8">
        <v>50000</v>
      </c>
      <c r="E17" s="8">
        <v>48226510412</v>
      </c>
      <c r="G17" s="8">
        <v>48226510412</v>
      </c>
      <c r="I17" s="8">
        <v>0</v>
      </c>
      <c r="K17" s="8">
        <v>50000</v>
      </c>
      <c r="M17" s="8">
        <v>48226510412</v>
      </c>
      <c r="O17" s="8">
        <v>50024107143</v>
      </c>
      <c r="Q17" s="8">
        <v>-1797596731</v>
      </c>
    </row>
    <row r="18" spans="1:17" ht="18.75" x14ac:dyDescent="0.45">
      <c r="A18" s="6" t="s">
        <v>59</v>
      </c>
      <c r="C18" s="8">
        <v>5000</v>
      </c>
      <c r="E18" s="8">
        <v>5046338750</v>
      </c>
      <c r="G18" s="8">
        <v>5003625000</v>
      </c>
      <c r="I18" s="8">
        <v>42713750</v>
      </c>
      <c r="K18" s="8">
        <v>5000</v>
      </c>
      <c r="M18" s="8">
        <v>5046338750</v>
      </c>
      <c r="O18" s="8">
        <v>5003625000</v>
      </c>
      <c r="Q18" s="8">
        <v>42713750</v>
      </c>
    </row>
    <row r="19" spans="1:17" ht="18.75" x14ac:dyDescent="0.45">
      <c r="A19" s="6" t="s">
        <v>62</v>
      </c>
      <c r="C19" s="8">
        <v>5000</v>
      </c>
      <c r="E19" s="8">
        <v>4739211579</v>
      </c>
      <c r="G19" s="8">
        <v>5251190125</v>
      </c>
      <c r="I19" s="8">
        <v>-511978546</v>
      </c>
      <c r="K19" s="8">
        <v>5000</v>
      </c>
      <c r="M19" s="8">
        <v>4739211579</v>
      </c>
      <c r="O19" s="8">
        <v>5251190125</v>
      </c>
      <c r="Q19" s="8">
        <v>-511978546</v>
      </c>
    </row>
    <row r="20" spans="1:17" ht="18.75" x14ac:dyDescent="0.45">
      <c r="A20" s="6" t="s">
        <v>68</v>
      </c>
      <c r="C20" s="8">
        <v>5500</v>
      </c>
      <c r="E20" s="8">
        <v>5496012500</v>
      </c>
      <c r="G20" s="8">
        <v>5496012500</v>
      </c>
      <c r="I20" s="8">
        <v>0</v>
      </c>
      <c r="K20" s="8">
        <v>5500</v>
      </c>
      <c r="M20" s="8">
        <v>5496012500</v>
      </c>
      <c r="O20" s="8">
        <v>5496012500</v>
      </c>
      <c r="Q20" s="8">
        <v>0</v>
      </c>
    </row>
    <row r="21" spans="1:17" ht="18.75" x14ac:dyDescent="0.45">
      <c r="A21" s="6" t="s">
        <v>18</v>
      </c>
      <c r="C21" s="8">
        <v>940808299</v>
      </c>
      <c r="E21" s="8">
        <v>7351529486297</v>
      </c>
      <c r="G21" s="8">
        <v>7478118461786</v>
      </c>
      <c r="I21" s="8">
        <v>-126588975489</v>
      </c>
      <c r="K21" s="8">
        <v>940808299</v>
      </c>
      <c r="M21" s="8">
        <v>7351529486297</v>
      </c>
      <c r="O21" s="8">
        <v>7057248917119</v>
      </c>
      <c r="Q21" s="8">
        <v>294280569178</v>
      </c>
    </row>
    <row r="22" spans="1:17" ht="18.75" x14ac:dyDescent="0.45">
      <c r="A22" s="6" t="s">
        <v>72</v>
      </c>
      <c r="C22" s="8">
        <v>4500</v>
      </c>
      <c r="E22" s="8">
        <v>4586672250</v>
      </c>
      <c r="G22" s="8">
        <v>4586672250</v>
      </c>
      <c r="I22" s="8">
        <v>0</v>
      </c>
      <c r="K22" s="8">
        <v>4500</v>
      </c>
      <c r="M22" s="8">
        <v>4586672250</v>
      </c>
      <c r="O22" s="8">
        <v>4586672250</v>
      </c>
      <c r="Q22" s="8">
        <v>0</v>
      </c>
    </row>
    <row r="23" spans="1:17" ht="18.75" x14ac:dyDescent="0.45">
      <c r="A23" s="16"/>
      <c r="C23" s="16"/>
      <c r="E23" s="4">
        <f>SUM(E9:$E$22)</f>
        <v>9270579925460</v>
      </c>
      <c r="G23" s="4">
        <f>SUM(G9:$G$22)</f>
        <v>9357473821759</v>
      </c>
      <c r="I23" s="4">
        <f>SUM(I9:$I$22)</f>
        <v>-86893896299</v>
      </c>
      <c r="K23" s="16"/>
      <c r="M23" s="4">
        <f>SUM(M9:$M$22)</f>
        <v>9270579925460</v>
      </c>
      <c r="O23" s="4">
        <f>SUM(O9:$O$22)</f>
        <v>8939505920707</v>
      </c>
      <c r="Q23" s="4">
        <f>SUM(Q9:$Q$22)</f>
        <v>331074004753</v>
      </c>
    </row>
    <row r="24" spans="1:17" ht="18.75" x14ac:dyDescent="0.45">
      <c r="C24" s="16"/>
      <c r="E24" s="5"/>
      <c r="G24" s="5"/>
      <c r="I24" s="5"/>
      <c r="K24" s="16"/>
      <c r="M24" s="5"/>
      <c r="O24" s="5"/>
      <c r="Q24" s="5"/>
    </row>
    <row r="26" spans="1:17" ht="18.75" x14ac:dyDescent="0.45">
      <c r="A26" s="46" t="s">
        <v>135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8"/>
    </row>
  </sheetData>
  <sheetProtection algorithmName="SHA-512" hashValue="4RGCGrvU9Mr4bcz5WUdUNrT+r0F3xdb55v4oV6oEYshPmPb4MybGhnJuAzA/+aiGFKcHehs1NtKmUOpycz1bJA==" saltValue="70TGhfWsXlLYbGFNnFdRgw==" spinCount="100000" sheet="1" objects="1" scenarios="1"/>
  <mergeCells count="7">
    <mergeCell ref="A26:Q26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5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12"/>
  <sheetViews>
    <sheetView rightToLeft="1" view="pageBreakPreview" zoomScale="60" zoomScaleNormal="100" workbookViewId="0">
      <selection activeCell="G18" sqref="G18"/>
    </sheetView>
  </sheetViews>
  <sheetFormatPr defaultRowHeight="18" x14ac:dyDescent="0.45"/>
  <cols>
    <col min="1" max="1" width="14" style="1" bestFit="1" customWidth="1"/>
    <col min="2" max="2" width="1.42578125" style="1" customWidth="1"/>
    <col min="3" max="3" width="13.7109375" style="1" bestFit="1" customWidth="1"/>
    <col min="4" max="4" width="1.42578125" style="1" customWidth="1"/>
    <col min="5" max="5" width="21.28515625" style="1" bestFit="1" customWidth="1"/>
    <col min="6" max="6" width="1.42578125" style="1" customWidth="1"/>
    <col min="7" max="7" width="19" style="1" bestFit="1" customWidth="1"/>
    <col min="8" max="8" width="1.42578125" style="1" customWidth="1"/>
    <col min="9" max="9" width="21.5703125" style="1" bestFit="1" customWidth="1"/>
    <col min="10" max="10" width="1.42578125" style="1" customWidth="1"/>
    <col min="11" max="11" width="16.5703125" style="1" bestFit="1" customWidth="1"/>
    <col min="12" max="12" width="1.42578125" style="1" customWidth="1"/>
    <col min="13" max="13" width="13.7109375" style="1" bestFit="1" customWidth="1"/>
    <col min="14" max="14" width="1.42578125" style="1" customWidth="1"/>
    <col min="15" max="15" width="21.28515625" style="1" bestFit="1" customWidth="1"/>
    <col min="16" max="16" width="1.42578125" style="1" customWidth="1"/>
    <col min="17" max="17" width="19" style="1" bestFit="1" customWidth="1"/>
    <col min="18" max="18" width="1.42578125" style="1" customWidth="1"/>
    <col min="19" max="19" width="21.5703125" style="1" bestFit="1" customWidth="1"/>
    <col min="20" max="20" width="1.42578125" style="1" customWidth="1"/>
    <col min="21" max="21" width="16.5703125" style="1" bestFit="1" customWidth="1"/>
    <col min="22" max="16384" width="9.140625" style="1"/>
  </cols>
  <sheetData>
    <row r="1" spans="1:21" ht="20.100000000000001" customHeight="1" x14ac:dyDescent="0.45">
      <c r="A1" s="40" t="str">
        <f>'7'!A1:Q1</f>
        <v>صندوق سرمایه گذاری اختصاصی بازارگردان صنعت مس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20.100000000000001" customHeight="1" x14ac:dyDescent="0.45">
      <c r="A2" s="40" t="s">
        <v>99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20.100000000000001" customHeight="1" x14ac:dyDescent="0.45">
      <c r="A3" s="40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5" spans="1:21" ht="21" x14ac:dyDescent="0.45">
      <c r="A5" s="41" t="s">
        <v>138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7" spans="1:21" ht="21" x14ac:dyDescent="0.45">
      <c r="C7" s="35" t="s">
        <v>112</v>
      </c>
      <c r="D7" s="36"/>
      <c r="E7" s="36"/>
      <c r="F7" s="36"/>
      <c r="G7" s="36"/>
      <c r="H7" s="36"/>
      <c r="I7" s="36"/>
      <c r="J7" s="36"/>
      <c r="K7" s="36"/>
      <c r="M7" s="35" t="s">
        <v>7</v>
      </c>
      <c r="N7" s="36"/>
      <c r="O7" s="36"/>
      <c r="P7" s="36"/>
      <c r="Q7" s="36"/>
      <c r="R7" s="36"/>
      <c r="S7" s="36"/>
      <c r="T7" s="36"/>
      <c r="U7" s="36"/>
    </row>
    <row r="8" spans="1:21" ht="42" x14ac:dyDescent="0.45">
      <c r="A8" s="2" t="s">
        <v>139</v>
      </c>
      <c r="C8" s="3" t="s">
        <v>111</v>
      </c>
      <c r="E8" s="3" t="s">
        <v>140</v>
      </c>
      <c r="G8" s="3" t="s">
        <v>141</v>
      </c>
      <c r="I8" s="3" t="s">
        <v>142</v>
      </c>
      <c r="K8" s="3" t="s">
        <v>143</v>
      </c>
      <c r="M8" s="3" t="s">
        <v>111</v>
      </c>
      <c r="O8" s="3" t="s">
        <v>140</v>
      </c>
      <c r="Q8" s="3" t="s">
        <v>141</v>
      </c>
      <c r="S8" s="3" t="s">
        <v>142</v>
      </c>
      <c r="U8" s="3" t="s">
        <v>143</v>
      </c>
    </row>
    <row r="9" spans="1:21" ht="37.5" x14ac:dyDescent="0.45">
      <c r="A9" s="6" t="s">
        <v>17</v>
      </c>
      <c r="C9" s="17" t="s">
        <v>154</v>
      </c>
      <c r="E9" s="8">
        <v>13894719062</v>
      </c>
      <c r="G9" s="8">
        <v>5891712204</v>
      </c>
      <c r="I9" s="8">
        <v>19786431266</v>
      </c>
      <c r="K9" s="31">
        <f>I9*100/'4'!$E$11</f>
        <v>5.0401180185390526</v>
      </c>
      <c r="M9" s="17" t="s">
        <v>154</v>
      </c>
      <c r="O9" s="8">
        <v>10727876391</v>
      </c>
      <c r="Q9" s="8">
        <v>5891712204</v>
      </c>
      <c r="S9" s="8">
        <v>16619588595</v>
      </c>
      <c r="U9" s="14">
        <f>S9*100/'4'!$E$11</f>
        <v>4.2334409278899434</v>
      </c>
    </row>
    <row r="10" spans="1:21" ht="18.75" x14ac:dyDescent="0.45">
      <c r="A10" s="6" t="s">
        <v>18</v>
      </c>
      <c r="C10" s="17" t="s">
        <v>154</v>
      </c>
      <c r="E10" s="8">
        <v>-126588975489</v>
      </c>
      <c r="G10" s="8">
        <v>2551384800</v>
      </c>
      <c r="I10" s="8">
        <v>-124037590689</v>
      </c>
      <c r="K10" s="31">
        <f>I10*100/'4'!$E$11</f>
        <v>-31.595596366185092</v>
      </c>
      <c r="M10" s="17" t="s">
        <v>154</v>
      </c>
      <c r="O10" s="8">
        <v>294280569178</v>
      </c>
      <c r="Q10" s="8">
        <v>2551384800</v>
      </c>
      <c r="S10" s="8">
        <v>296831953978</v>
      </c>
      <c r="U10" s="14">
        <f>S10*100/'4'!$E$11</f>
        <v>75.610809226292361</v>
      </c>
    </row>
    <row r="11" spans="1:21" ht="18.75" x14ac:dyDescent="0.45">
      <c r="A11" s="16"/>
      <c r="C11" s="30" t="s">
        <v>154</v>
      </c>
      <c r="E11" s="4">
        <f>SUM(E9:$E$10)</f>
        <v>-112694256427</v>
      </c>
      <c r="G11" s="4">
        <f>SUM(G9:$G$10)</f>
        <v>8443097004</v>
      </c>
      <c r="I11" s="4">
        <f>SUM(I9:$I$10)</f>
        <v>-104251159423</v>
      </c>
      <c r="K11" s="32">
        <f>SUM(K9:$K$10)</f>
        <v>-26.555478347646037</v>
      </c>
      <c r="M11" s="30" t="s">
        <v>154</v>
      </c>
      <c r="O11" s="4">
        <f>SUM(O9:$O$10)</f>
        <v>305008445569</v>
      </c>
      <c r="Q11" s="4">
        <f>SUM(Q9:$Q$10)</f>
        <v>8443097004</v>
      </c>
      <c r="S11" s="4">
        <f>SUM(S9:$S$10)</f>
        <v>313451542573</v>
      </c>
      <c r="U11" s="15">
        <f>SUM(U9:$U$10)</f>
        <v>79.844250154182305</v>
      </c>
    </row>
    <row r="12" spans="1:21" ht="18.75" x14ac:dyDescent="0.45">
      <c r="C12" s="5"/>
      <c r="E12" s="5"/>
      <c r="G12" s="5"/>
      <c r="I12" s="5"/>
      <c r="K12" s="5"/>
      <c r="M12" s="5"/>
      <c r="O12" s="5"/>
      <c r="Q12" s="5"/>
      <c r="S12" s="5"/>
      <c r="U12" s="5"/>
    </row>
  </sheetData>
  <sheetProtection algorithmName="SHA-512" hashValue="Nx6DU6HIw/fg9Q76QCxBPbB5P8pUmrsvmnA6c6vkgji7qpbiQfzyuTTkJkvzBrnuxQQk5ZgZNWf+uxxxD8uImQ==" saltValue="xPEpLXZRaul4tZDage3iSA==" spinCount="100000" sheet="1" objects="1" scenario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Mehri 2207. Ebrahimi</cp:lastModifiedBy>
  <dcterms:created xsi:type="dcterms:W3CDTF">2023-05-22T11:16:44Z</dcterms:created>
  <dcterms:modified xsi:type="dcterms:W3CDTF">2023-05-28T09:49:41Z</dcterms:modified>
</cp:coreProperties>
</file>