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2\03\"/>
    </mc:Choice>
  </mc:AlternateContent>
  <bookViews>
    <workbookView xWindow="0" yWindow="0" windowWidth="28770" windowHeight="1230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K10" i="13" l="1"/>
  <c r="K9" i="13"/>
  <c r="I9" i="8"/>
  <c r="I10" i="8"/>
  <c r="I8" i="8"/>
  <c r="G9" i="8"/>
  <c r="G10" i="8"/>
  <c r="G8" i="8"/>
  <c r="S9" i="6"/>
  <c r="AG11" i="4"/>
  <c r="AG12" i="4"/>
  <c r="AG13" i="4"/>
  <c r="AG14" i="4"/>
  <c r="AG15" i="4"/>
  <c r="AG16" i="4"/>
  <c r="AG17" i="4"/>
  <c r="AG18" i="4"/>
  <c r="AG19" i="4"/>
  <c r="AG20" i="4"/>
  <c r="AG22" i="4"/>
  <c r="AG10" i="4"/>
  <c r="AG23" i="4" s="1"/>
  <c r="W12" i="2"/>
  <c r="A1" i="2"/>
  <c r="A1" i="4" s="1"/>
  <c r="A1" i="6" s="1"/>
  <c r="A1" i="8" s="1"/>
  <c r="A1" i="10" s="1"/>
  <c r="A1" i="11" s="1"/>
  <c r="A1" i="12" s="1"/>
  <c r="A1" i="13" s="1"/>
  <c r="A1" i="14" s="1"/>
  <c r="A1" i="15" s="1"/>
  <c r="I11" i="15" l="1"/>
  <c r="E11" i="15"/>
  <c r="K11" i="15"/>
  <c r="Q23" i="14"/>
  <c r="O23" i="14"/>
  <c r="M23" i="14"/>
  <c r="K23" i="14"/>
  <c r="I23" i="14"/>
  <c r="G23" i="14"/>
  <c r="E23" i="14"/>
  <c r="C23" i="14"/>
  <c r="S11" i="13"/>
  <c r="Q11" i="13"/>
  <c r="O11" i="13"/>
  <c r="K11" i="13"/>
  <c r="I11" i="13"/>
  <c r="G11" i="13"/>
  <c r="E11" i="13"/>
  <c r="Q23" i="12"/>
  <c r="O23" i="12"/>
  <c r="M23" i="12"/>
  <c r="I23" i="12"/>
  <c r="G23" i="12"/>
  <c r="E23" i="12"/>
  <c r="Q15" i="11"/>
  <c r="O15" i="11"/>
  <c r="M15" i="11"/>
  <c r="I15" i="11"/>
  <c r="G15" i="11"/>
  <c r="E15" i="11"/>
  <c r="S24" i="10"/>
  <c r="O24" i="10"/>
  <c r="M24" i="10"/>
  <c r="I24" i="10"/>
  <c r="E11" i="8"/>
  <c r="I11" i="8"/>
  <c r="S11" i="6"/>
  <c r="Q11" i="6"/>
  <c r="O11" i="6"/>
  <c r="M11" i="6"/>
  <c r="K11" i="6"/>
  <c r="AE23" i="4"/>
  <c r="AC23" i="4"/>
  <c r="W23" i="4"/>
  <c r="T23" i="4"/>
  <c r="Q23" i="4"/>
  <c r="O23" i="4"/>
  <c r="W13" i="2"/>
  <c r="U13" i="2"/>
  <c r="S13" i="2"/>
  <c r="M13" i="2"/>
  <c r="J13" i="2"/>
  <c r="G13" i="2"/>
  <c r="E13" i="2"/>
  <c r="U10" i="13" l="1"/>
  <c r="U9" i="13"/>
  <c r="U11" i="13" s="1"/>
  <c r="G11" i="8"/>
  <c r="G11" i="15"/>
</calcChain>
</file>

<file path=xl/sharedStrings.xml><?xml version="1.0" encoding="utf-8"?>
<sst xmlns="http://schemas.openxmlformats.org/spreadsheetml/2006/main" count="520" uniqueCount="152">
  <si>
    <t>‫صورت وضعیت پورتفوی</t>
  </si>
  <si>
    <t>‫برای ماه منتهی به 1402/03/31</t>
  </si>
  <si>
    <t>‫1- سرمایه گذاری ها</t>
  </si>
  <si>
    <t>‫1-1- سرمایه گذاری در سهام و حق تقدم سهام</t>
  </si>
  <si>
    <t>‫1402/02/31</t>
  </si>
  <si>
    <t>‫تغییرات طی دوره</t>
  </si>
  <si>
    <t>‫1402/03/31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</si>
  <si>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</si>
  <si>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</si>
  <si>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</si>
  <si>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</si>
  <si>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</si>
  <si>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</si>
  <si>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</si>
  <si>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</si>
  <si>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</si>
  <si>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</si>
  <si>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</si>
  <si>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</si>
  <si>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</si>
  <si>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</si>
  <si>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</si>
  <si>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</si>
  <si>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</si>
  <si>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</si>
  <si>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</si>
  <si>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</si>
  <si>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</si>
  <si>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تابان سپهر14021206</t>
  </si>
  <si>
    <t>‫بلی</t>
  </si>
  <si>
    <t>‫فرابورس</t>
  </si>
  <si>
    <t>‫1398/12/06</t>
  </si>
  <si>
    <t>‫1402/12/06</t>
  </si>
  <si>
    <t>‫18</t>
  </si>
  <si>
    <t>‫سلف موازي پنتان پتروكنگان033</t>
  </si>
  <si>
    <t>‫بورس</t>
  </si>
  <si>
    <t>‫1401/09/01</t>
  </si>
  <si>
    <t>‫1403/09/01</t>
  </si>
  <si>
    <t>‫0</t>
  </si>
  <si>
    <t>‫صكوك اجاره پارسيان-6ماهه16%</t>
  </si>
  <si>
    <t>‫1399/06/10</t>
  </si>
  <si>
    <t>‫1403/06/10</t>
  </si>
  <si>
    <t>‫16</t>
  </si>
  <si>
    <t>‫صكوك مرابحه خودرو0411-3ماهه18%</t>
  </si>
  <si>
    <t>‫1400/11/02</t>
  </si>
  <si>
    <t>‫1404/11/02</t>
  </si>
  <si>
    <t>‫مرابحه عام دولت100-ش.خ021127</t>
  </si>
  <si>
    <t>‫1400/11/27</t>
  </si>
  <si>
    <t>‫1402/11/27</t>
  </si>
  <si>
    <t>‫مرابحه عام دولت106-ش.خ020624</t>
  </si>
  <si>
    <t>‫1401/03/24</t>
  </si>
  <si>
    <t>‫1402/06/24</t>
  </si>
  <si>
    <t>‫مرابحه عام دولت110-ش.خ040401</t>
  </si>
  <si>
    <t>‫1401/06/01</t>
  </si>
  <si>
    <t>‫1404/04/01</t>
  </si>
  <si>
    <t>‫مرابحه عام دولت2-ش.خ تمدن0212</t>
  </si>
  <si>
    <t>‫1398/12/25</t>
  </si>
  <si>
    <t>‫1402/12/25</t>
  </si>
  <si>
    <t>‫مرابحه عام دولت3-شرايط خاص0208</t>
  </si>
  <si>
    <t>‫1399/03/13</t>
  </si>
  <si>
    <t>‫1402/08/13</t>
  </si>
  <si>
    <t>‫15</t>
  </si>
  <si>
    <t>‫مرابحه عام دولت75-ش.خ040226</t>
  </si>
  <si>
    <t>‫1399/11/26</t>
  </si>
  <si>
    <t>‫1404/02/26</t>
  </si>
  <si>
    <t>‫مرابحه عام دولت89-ش.خ041120</t>
  </si>
  <si>
    <t>‫1400/05/20</t>
  </si>
  <si>
    <t>‫1404/11/20</t>
  </si>
  <si>
    <t>‫مشاركت ش اصفهان203-3ماهه18%</t>
  </si>
  <si>
    <t>‫خیر</t>
  </si>
  <si>
    <t>‫1398/03/30</t>
  </si>
  <si>
    <t>‫1402/03/30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</si>
  <si>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</si>
  <si>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</si>
  <si>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</si>
  <si>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</si>
  <si>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</si>
  <si>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</si>
  <si>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</si>
  <si>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</si>
  <si>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</si>
  <si>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</si>
  <si>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</si>
  <si>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</si>
  <si>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</si>
  <si>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</si>
  <si>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</si>
  <si>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</si>
  <si>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</si>
  <si>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</si>
  <si>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شهر</t>
  </si>
  <si>
    <t>‫70020217</t>
  </si>
  <si>
    <t>‫1395/05/11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</si>
  <si>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</si>
  <si>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</si>
  <si>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</si>
  <si>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</si>
  <si>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</si>
  <si>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</si>
  <si>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</si>
  <si>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</si>
  <si>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</si>
  <si>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</si>
  <si>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</si>
  <si>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</si>
  <si>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</si>
  <si>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</si>
  <si>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</si>
  <si>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</si>
  <si>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</si>
  <si>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</si>
  <si>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</si>
  <si>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‫1402/06/06</t>
  </si>
  <si>
    <t>‫1402/06/10</t>
  </si>
  <si>
    <t>‫1402/05/02</t>
  </si>
  <si>
    <t>‫كوتاه مدت-104456340-تجارت</t>
  </si>
  <si>
    <t>‫1402/03/01</t>
  </si>
  <si>
    <t>‫-</t>
  </si>
  <si>
    <t>‫كوتاه مدت-70020217-شهر</t>
  </si>
  <si>
    <t>‫1402/05/27</t>
  </si>
  <si>
    <t>‫1402/06/01</t>
  </si>
  <si>
    <t>‫1402/06/25</t>
  </si>
  <si>
    <t>‫1402/05/26</t>
  </si>
  <si>
    <t>‫1402/05/20</t>
  </si>
  <si>
    <t>‫مرابحه عام دولت95-ش.خ020514</t>
  </si>
  <si>
    <t>‫1402/04/14</t>
  </si>
  <si>
    <t>‫1402/05/14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</si>
  <si>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</si>
  <si>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</si>
  <si>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</si>
  <si>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</si>
  <si>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</si>
  <si>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</si>
  <si>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</si>
  <si>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</si>
  <si>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</si>
  <si>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</si>
  <si>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</si>
  <si>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</si>
  <si>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</si>
  <si>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</si>
  <si>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</si>
  <si>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</si>
  <si>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</si>
  <si>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</si>
  <si>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</si>
  <si>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</si>
  <si>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</si>
  <si>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صندوق سرمایه گذاری اختصاصی بازارگردان صنعت مس</t>
  </si>
  <si>
    <t>-</t>
  </si>
  <si>
    <t xml:space="preserve"> </t>
  </si>
  <si>
    <t>بدون سررسید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</si>
</sst>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_);\(0.00\)"/>
    <numFmt numFmtId="165" formatCode="0.000_);\(0.000\)"/>
    <numFmt numFmtId="166" formatCode="#,##0.0000_);\(#,##0.0000\)"/>
    <numFmt numFmtId="167" formatCode="0.000"/>
    <numFmt numFmtId="168" formatCode="0.0"/>
    <numFmt numFmtId="169" formatCode="0_);\(0\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Border="1" applyAlignment="1">
      <alignment horizontal="center" vertical="center"/>
    </xf>
    <xf numFmtId="3" fontId="1" fillId="0" borderId="0" xfId="0" applyNumberFormat="1" applyFont="1"/>
    <xf numFmtId="2" fontId="5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37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horizontal="center" vertical="center"/>
    </xf>
    <xf numFmtId="39" fontId="5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37" fontId="0" fillId="0" borderId="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1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7</xdr:row>
      <xdr:rowOff>158750</xdr:rowOff>
    </xdr:from>
    <xdr:to>
      <xdr:col>6</xdr:col>
      <xdr:colOff>286887</xdr:colOff>
      <xdr:row>17</xdr:row>
      <xdr:rowOff>31750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9741613" y="1714500"/>
          <a:ext cx="1668012" cy="2095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447675</xdr:colOff>
          <xdr:row>0</xdr:row>
          <xdr:rowOff>142875</xdr:rowOff>
        </xdr:from>
        <xdr:to>
          <xdr:col>61</xdr:col>
          <xdr:colOff>76200</xdr:colOff>
          <xdr:row>2</xdr:row>
          <xdr:rowOff>66675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H24"/>
  <sheetViews>
    <sheetView showGridLines="0" rightToLeft="1" tabSelected="1" view="pageBreakPreview" zoomScale="60" zoomScaleNormal="100" workbookViewId="0">
      <selection activeCell="U31" sqref="U31"/>
    </sheetView>
  </sheetViews>
  <sheetFormatPr defaultRowHeight="18" x14ac:dyDescent="0.45"/>
  <cols>
    <col min="1" max="16384" width="9.140625" style="1"/>
  </cols>
  <sheetData>
    <row r="1" spans="60:60" x14ac:dyDescent="0.45">
      <c r="BH1" s="14">
        <v>5957782935045</v>
      </c>
    </row>
    <row r="22" spans="1:10" ht="39.950000000000003" customHeight="1" x14ac:dyDescent="0.45">
      <c r="A22" s="36" t="s">
        <v>148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39.950000000000003" customHeight="1" x14ac:dyDescent="0.45">
      <c r="A23" s="36" t="s">
        <v>0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39.950000000000003" customHeight="1" x14ac:dyDescent="0.45">
      <c r="A24" s="36" t="s">
        <v>1</v>
      </c>
      <c r="B24" s="37"/>
      <c r="C24" s="37"/>
      <c r="D24" s="37"/>
      <c r="E24" s="37"/>
      <c r="F24" s="37"/>
      <c r="G24" s="37"/>
      <c r="H24" s="37"/>
      <c r="I24" s="37"/>
      <c r="J24" s="37"/>
    </row>
  </sheetData>
  <sheetProtection algorithmName="SHA-512" hashValue="gxMaWKvsi4SVJj9w7rkw4pmiyI3v/SDy9tU42jfYY58eAk1K0OUwRmjrqYaAhInXBJPZ4rZwZ6iGiUqEmFJrNQ==" saltValue="UwSTAignvpXnWxnWkqadfw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utoLine="0" r:id="rId5">
            <anchor moveWithCells="1">
              <from>
                <xdr:col>60</xdr:col>
                <xdr:colOff>447675</xdr:colOff>
                <xdr:row>0</xdr:row>
                <xdr:rowOff>142875</xdr:rowOff>
              </from>
              <to>
                <xdr:col>61</xdr:col>
                <xdr:colOff>76200</xdr:colOff>
                <xdr:row>2</xdr:row>
                <xdr:rowOff>66675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Q24"/>
  <sheetViews>
    <sheetView rightToLeft="1" view="pageBreakPreview" zoomScale="60" zoomScaleNormal="100" workbookViewId="0">
      <selection activeCell="G30" sqref="G30"/>
    </sheetView>
  </sheetViews>
  <sheetFormatPr defaultRowHeight="18" x14ac:dyDescent="0.45"/>
  <cols>
    <col min="1" max="1" width="38.140625" style="1" customWidth="1"/>
    <col min="2" max="2" width="1.42578125" style="1" customWidth="1"/>
    <col min="3" max="3" width="19.85546875" style="1" bestFit="1" customWidth="1"/>
    <col min="4" max="4" width="1.42578125" style="1" customWidth="1"/>
    <col min="5" max="5" width="24" style="1" bestFit="1" customWidth="1"/>
    <col min="6" max="6" width="1.42578125" style="1" customWidth="1"/>
    <col min="7" max="7" width="20.1406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20.140625" style="1" bestFit="1" customWidth="1"/>
    <col min="12" max="12" width="1.42578125" style="1" customWidth="1"/>
    <col min="13" max="13" width="19.85546875" style="1" bestFit="1" customWidth="1"/>
    <col min="14" max="14" width="1.42578125" style="1" customWidth="1"/>
    <col min="15" max="15" width="20.140625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0.100000000000001" customHeight="1" x14ac:dyDescent="0.45">
      <c r="A1" s="43" t="str">
        <f>'8'!A1:U1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43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44" t="s">
        <v>139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38" t="s">
        <v>106</v>
      </c>
      <c r="D7" s="39"/>
      <c r="E7" s="39"/>
      <c r="F7" s="39"/>
      <c r="G7" s="39"/>
      <c r="H7" s="39"/>
      <c r="I7" s="39"/>
      <c r="J7" s="39"/>
      <c r="K7" s="39"/>
      <c r="M7" s="38" t="s">
        <v>6</v>
      </c>
      <c r="N7" s="39"/>
      <c r="O7" s="39"/>
      <c r="P7" s="39"/>
      <c r="Q7" s="39"/>
    </row>
    <row r="8" spans="1:17" ht="21" x14ac:dyDescent="0.45">
      <c r="C8" s="3" t="s">
        <v>140</v>
      </c>
      <c r="E8" s="3" t="s">
        <v>135</v>
      </c>
      <c r="G8" s="3" t="s">
        <v>136</v>
      </c>
      <c r="I8" s="3" t="s">
        <v>18</v>
      </c>
      <c r="K8" s="3" t="s">
        <v>140</v>
      </c>
      <c r="M8" s="3" t="s">
        <v>135</v>
      </c>
      <c r="O8" s="3" t="s">
        <v>136</v>
      </c>
      <c r="Q8" s="3" t="s">
        <v>18</v>
      </c>
    </row>
    <row r="9" spans="1:17" ht="18.75" x14ac:dyDescent="0.45">
      <c r="A9" s="6" t="s">
        <v>28</v>
      </c>
      <c r="C9" s="8">
        <v>805394401</v>
      </c>
      <c r="E9" s="8">
        <v>-5114415600</v>
      </c>
      <c r="G9" s="17" t="s">
        <v>149</v>
      </c>
      <c r="I9" s="8">
        <v>-4309021199</v>
      </c>
      <c r="K9" s="8">
        <v>805394401</v>
      </c>
      <c r="M9" s="8">
        <v>-5114415600</v>
      </c>
      <c r="O9" s="17" t="s">
        <v>149</v>
      </c>
      <c r="Q9" s="8">
        <v>-4309021199</v>
      </c>
    </row>
    <row r="10" spans="1:17" ht="18.75" x14ac:dyDescent="0.45">
      <c r="A10" s="6" t="s">
        <v>39</v>
      </c>
      <c r="C10" s="8">
        <v>312686242</v>
      </c>
      <c r="E10" s="17" t="s">
        <v>149</v>
      </c>
      <c r="G10" s="17" t="s">
        <v>149</v>
      </c>
      <c r="I10" s="8">
        <v>312686242</v>
      </c>
      <c r="K10" s="8">
        <v>912733386</v>
      </c>
      <c r="M10" s="17" t="s">
        <v>149</v>
      </c>
      <c r="O10" s="17" t="s">
        <v>149</v>
      </c>
      <c r="Q10" s="8">
        <v>912733386</v>
      </c>
    </row>
    <row r="11" spans="1:17" ht="18.75" x14ac:dyDescent="0.45">
      <c r="A11" s="6" t="s">
        <v>43</v>
      </c>
      <c r="C11" s="8">
        <v>152577606</v>
      </c>
      <c r="E11" s="17" t="s">
        <v>149</v>
      </c>
      <c r="G11" s="17" t="s">
        <v>149</v>
      </c>
      <c r="I11" s="8">
        <v>152577606</v>
      </c>
      <c r="K11" s="8">
        <v>458544275</v>
      </c>
      <c r="M11" s="8">
        <v>99927500</v>
      </c>
      <c r="O11" s="17" t="s">
        <v>149</v>
      </c>
      <c r="Q11" s="8">
        <v>558471775</v>
      </c>
    </row>
    <row r="12" spans="1:17" ht="18.75" x14ac:dyDescent="0.45">
      <c r="A12" s="6" t="s">
        <v>46</v>
      </c>
      <c r="C12" s="8">
        <v>12962683126</v>
      </c>
      <c r="E12" s="8">
        <v>-16055151570</v>
      </c>
      <c r="G12" s="8">
        <v>34395809220</v>
      </c>
      <c r="I12" s="8">
        <v>31303340776</v>
      </c>
      <c r="K12" s="8">
        <v>44759247329</v>
      </c>
      <c r="M12" s="8">
        <v>12556090230</v>
      </c>
      <c r="O12" s="8">
        <v>34395809220</v>
      </c>
      <c r="Q12" s="8">
        <v>91711146779</v>
      </c>
    </row>
    <row r="13" spans="1:17" ht="18.75" x14ac:dyDescent="0.45">
      <c r="A13" s="6" t="s">
        <v>49</v>
      </c>
      <c r="C13" s="8">
        <v>241073335</v>
      </c>
      <c r="E13" s="8">
        <v>54860197</v>
      </c>
      <c r="G13" s="17" t="s">
        <v>149</v>
      </c>
      <c r="I13" s="8">
        <v>295933532</v>
      </c>
      <c r="K13" s="8">
        <v>451384842</v>
      </c>
      <c r="M13" s="8">
        <v>-278213929</v>
      </c>
      <c r="O13" s="17" t="s">
        <v>149</v>
      </c>
      <c r="Q13" s="8">
        <v>173170913</v>
      </c>
    </row>
    <row r="14" spans="1:17" ht="18.75" x14ac:dyDescent="0.45">
      <c r="A14" s="6" t="s">
        <v>52</v>
      </c>
      <c r="C14" s="8">
        <v>108434700</v>
      </c>
      <c r="E14" s="8">
        <v>83939100</v>
      </c>
      <c r="G14" s="17" t="s">
        <v>149</v>
      </c>
      <c r="I14" s="8">
        <v>192373800</v>
      </c>
      <c r="K14" s="8">
        <v>315514979</v>
      </c>
      <c r="M14" s="8">
        <v>13989850</v>
      </c>
      <c r="O14" s="17" t="s">
        <v>149</v>
      </c>
      <c r="Q14" s="8">
        <v>329504829</v>
      </c>
    </row>
    <row r="15" spans="1:17" ht="18.75" x14ac:dyDescent="0.45">
      <c r="A15" s="6" t="s">
        <v>55</v>
      </c>
      <c r="C15" s="8">
        <v>305621600</v>
      </c>
      <c r="E15" s="17" t="s">
        <v>149</v>
      </c>
      <c r="G15" s="17" t="s">
        <v>149</v>
      </c>
      <c r="I15" s="8">
        <v>305621600</v>
      </c>
      <c r="K15" s="8">
        <v>877034619</v>
      </c>
      <c r="M15" s="8">
        <v>27336800</v>
      </c>
      <c r="O15" s="17" t="s">
        <v>149</v>
      </c>
      <c r="Q15" s="8">
        <v>904371419</v>
      </c>
    </row>
    <row r="16" spans="1:17" ht="18.75" x14ac:dyDescent="0.45">
      <c r="A16" s="6" t="s">
        <v>58</v>
      </c>
      <c r="C16" s="8">
        <v>635136986</v>
      </c>
      <c r="E16" s="17" t="s">
        <v>149</v>
      </c>
      <c r="G16" s="17" t="s">
        <v>149</v>
      </c>
      <c r="I16" s="8">
        <v>635136986</v>
      </c>
      <c r="K16" s="8">
        <v>1829147259</v>
      </c>
      <c r="M16" s="8">
        <v>-1797596731</v>
      </c>
      <c r="O16" s="8">
        <v>-43392857</v>
      </c>
      <c r="Q16" s="8">
        <v>-11842329</v>
      </c>
    </row>
    <row r="17" spans="1:17" ht="18.75" x14ac:dyDescent="0.45">
      <c r="A17" s="6" t="s">
        <v>62</v>
      </c>
      <c r="C17" s="8">
        <v>77874725</v>
      </c>
      <c r="E17" s="17" t="s">
        <v>149</v>
      </c>
      <c r="G17" s="17" t="s">
        <v>149</v>
      </c>
      <c r="I17" s="8">
        <v>77874725</v>
      </c>
      <c r="K17" s="8">
        <v>143791630</v>
      </c>
      <c r="M17" s="8">
        <v>42713750</v>
      </c>
      <c r="O17" s="17" t="s">
        <v>149</v>
      </c>
      <c r="Q17" s="8">
        <v>186505380</v>
      </c>
    </row>
    <row r="18" spans="1:17" ht="18.75" x14ac:dyDescent="0.45">
      <c r="A18" s="6" t="s">
        <v>65</v>
      </c>
      <c r="C18" s="8">
        <v>78328316</v>
      </c>
      <c r="E18" s="8">
        <v>-24182455</v>
      </c>
      <c r="G18" s="17" t="s">
        <v>149</v>
      </c>
      <c r="I18" s="8">
        <v>54145861</v>
      </c>
      <c r="K18" s="8">
        <v>227954298</v>
      </c>
      <c r="M18" s="8">
        <v>-536161001</v>
      </c>
      <c r="O18" s="17" t="s">
        <v>149</v>
      </c>
      <c r="Q18" s="8">
        <v>-308206703</v>
      </c>
    </row>
    <row r="19" spans="1:17" ht="18.75" x14ac:dyDescent="0.45">
      <c r="A19" s="6" t="s">
        <v>68</v>
      </c>
      <c r="C19" s="8">
        <v>83864610</v>
      </c>
      <c r="E19" s="17" t="s">
        <v>149</v>
      </c>
      <c r="G19" s="8">
        <v>3987500</v>
      </c>
      <c r="I19" s="8">
        <v>87852110</v>
      </c>
      <c r="K19" s="8">
        <v>249534247</v>
      </c>
      <c r="M19" s="17" t="s">
        <v>149</v>
      </c>
      <c r="O19" s="8">
        <v>3987500</v>
      </c>
      <c r="Q19" s="8">
        <v>253521747</v>
      </c>
    </row>
    <row r="20" spans="1:17" ht="18.75" x14ac:dyDescent="0.45">
      <c r="A20" s="6" t="s">
        <v>72</v>
      </c>
      <c r="C20" s="8">
        <v>71103715</v>
      </c>
      <c r="E20" s="17" t="s">
        <v>149</v>
      </c>
      <c r="G20" s="17" t="s">
        <v>149</v>
      </c>
      <c r="I20" s="8">
        <v>71103715</v>
      </c>
      <c r="K20" s="8">
        <v>207053672</v>
      </c>
      <c r="M20" s="17" t="s">
        <v>149</v>
      </c>
      <c r="O20" s="17" t="s">
        <v>149</v>
      </c>
      <c r="Q20" s="8">
        <v>207053672</v>
      </c>
    </row>
    <row r="21" spans="1:17" ht="18.75" x14ac:dyDescent="0.45">
      <c r="A21" s="6" t="s">
        <v>34</v>
      </c>
      <c r="C21" s="17" t="s">
        <v>149</v>
      </c>
      <c r="E21" s="17" t="s">
        <v>149</v>
      </c>
      <c r="G21" s="17" t="s">
        <v>149</v>
      </c>
      <c r="J21" s="7"/>
      <c r="K21" s="8">
        <v>0</v>
      </c>
      <c r="M21" s="8">
        <v>-3062013</v>
      </c>
      <c r="O21" s="17" t="s">
        <v>149</v>
      </c>
      <c r="Q21" s="8">
        <v>-3062013</v>
      </c>
    </row>
    <row r="22" spans="1:17" ht="18.75" x14ac:dyDescent="0.45">
      <c r="A22" s="6" t="s">
        <v>124</v>
      </c>
      <c r="C22" s="17" t="s">
        <v>149</v>
      </c>
      <c r="E22" s="17" t="s">
        <v>149</v>
      </c>
      <c r="G22" s="17" t="s">
        <v>149</v>
      </c>
      <c r="J22" s="7"/>
      <c r="K22" s="8">
        <v>6764246</v>
      </c>
      <c r="M22" s="8">
        <v>0</v>
      </c>
      <c r="O22" s="8">
        <v>-10875000</v>
      </c>
      <c r="Q22" s="8">
        <v>-4110754</v>
      </c>
    </row>
    <row r="23" spans="1:17" ht="19.5" thickBot="1" x14ac:dyDescent="0.5">
      <c r="A23" s="13"/>
      <c r="C23" s="4">
        <f>SUM(C9:$C$22)</f>
        <v>15834779362</v>
      </c>
      <c r="E23" s="4">
        <f>SUM(E9:$E$22)</f>
        <v>-21054950328</v>
      </c>
      <c r="G23" s="4">
        <f>SUM(G9:$G$22)</f>
        <v>34399796720</v>
      </c>
      <c r="I23" s="4">
        <f>SUM(I9:$I$22)</f>
        <v>29179625754</v>
      </c>
      <c r="K23" s="4">
        <f>SUM(K9:$K$22)</f>
        <v>51244099183</v>
      </c>
      <c r="M23" s="4">
        <f>SUM(M9:$M$22)</f>
        <v>5010608856</v>
      </c>
      <c r="O23" s="4">
        <f>SUM(O9:$O$22)</f>
        <v>34345528863</v>
      </c>
      <c r="Q23" s="4">
        <f>SUM(Q9:$Q$22)</f>
        <v>90600236902</v>
      </c>
    </row>
    <row r="24" spans="1:17" ht="18.75" x14ac:dyDescent="0.45">
      <c r="C24" s="5"/>
      <c r="E24" s="5"/>
      <c r="G24" s="5"/>
      <c r="I24" s="5"/>
      <c r="K24" s="5"/>
      <c r="M24" s="5"/>
      <c r="O24" s="5"/>
      <c r="Q24" s="5"/>
    </row>
  </sheetData>
  <sheetProtection algorithmName="SHA-512" hashValue="z7yLuyocNpqQgT5lC6TfbKMUrGtwhDg4qUhRI7r18N9ohtDOhX/9ZhOIlmMS9OhEid5adHMeyiyVgcmRd3qPQA==" saltValue="bzBd/1dcyv+ClMh2Qo2rCg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K12"/>
  <sheetViews>
    <sheetView rightToLeft="1" view="pageBreakPreview" zoomScale="60" zoomScaleNormal="100" workbookViewId="0">
      <selection activeCell="T43" sqref="T43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43" t="str">
        <f>'9'!A1:Q1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.100000000000001" customHeight="1" x14ac:dyDescent="0.45">
      <c r="A2" s="43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5" spans="1:11" ht="21" x14ac:dyDescent="0.45">
      <c r="A5" s="44" t="s">
        <v>141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7" spans="1:11" ht="21" x14ac:dyDescent="0.45">
      <c r="A7" s="38" t="s">
        <v>142</v>
      </c>
      <c r="B7" s="39"/>
      <c r="C7" s="39"/>
      <c r="E7" s="38" t="s">
        <v>106</v>
      </c>
      <c r="F7" s="39"/>
      <c r="G7" s="39"/>
      <c r="I7" s="38" t="s">
        <v>6</v>
      </c>
      <c r="J7" s="39"/>
      <c r="K7" s="39"/>
    </row>
    <row r="8" spans="1:11" ht="42" x14ac:dyDescent="0.45">
      <c r="A8" s="3" t="s">
        <v>143</v>
      </c>
      <c r="C8" s="3" t="s">
        <v>79</v>
      </c>
      <c r="E8" s="3" t="s">
        <v>144</v>
      </c>
      <c r="G8" s="3" t="s">
        <v>145</v>
      </c>
      <c r="I8" s="3" t="s">
        <v>144</v>
      </c>
      <c r="K8" s="3" t="s">
        <v>145</v>
      </c>
    </row>
    <row r="9" spans="1:11" ht="18.75" x14ac:dyDescent="0.45">
      <c r="A9" s="6" t="s">
        <v>146</v>
      </c>
      <c r="C9" s="7" t="s">
        <v>87</v>
      </c>
      <c r="E9" s="8">
        <v>39747</v>
      </c>
      <c r="G9" s="33">
        <v>1</v>
      </c>
      <c r="I9" s="8">
        <v>102545</v>
      </c>
      <c r="K9" s="30">
        <v>2.6</v>
      </c>
    </row>
    <row r="10" spans="1:11" ht="18.75" x14ac:dyDescent="0.45">
      <c r="A10" s="6" t="s">
        <v>147</v>
      </c>
      <c r="C10" s="7" t="s">
        <v>91</v>
      </c>
      <c r="E10" s="8">
        <v>3583525</v>
      </c>
      <c r="G10" s="33">
        <v>99</v>
      </c>
      <c r="I10" s="8">
        <v>3836179</v>
      </c>
      <c r="K10" s="31">
        <v>97.4</v>
      </c>
    </row>
    <row r="11" spans="1:11" ht="18.75" x14ac:dyDescent="0.45">
      <c r="A11" s="13"/>
      <c r="E11" s="4">
        <f>SUM(E9:$E$10)</f>
        <v>3623272</v>
      </c>
      <c r="G11" s="32">
        <f>SUM(G9:$G$10)</f>
        <v>100</v>
      </c>
      <c r="I11" s="4">
        <f>SUM(I9:$I$10)</f>
        <v>3938724</v>
      </c>
      <c r="K11" s="32">
        <f>SUM(K9:$K$10)</f>
        <v>100</v>
      </c>
    </row>
    <row r="12" spans="1:11" ht="18.75" x14ac:dyDescent="0.45">
      <c r="E12" s="5"/>
      <c r="G12" s="5"/>
      <c r="I12" s="5"/>
      <c r="K12" s="5"/>
    </row>
  </sheetData>
  <sheetProtection algorithmName="SHA-512" hashValue="Rt8rQBr584ZVuoyk1sVFcmII9FILYZCV4JurmVsiJ4hgz91rPZs5JZw4uyCuBHtI/EEyBEvi5WdYwcAmw9qkKg==" saltValue="bmx83/Jhhga45bAe0AJ1Vg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14"/>
  <sheetViews>
    <sheetView rightToLeft="1" view="pageBreakPreview" zoomScale="64" zoomScaleNormal="100" zoomScaleSheetLayoutView="64" workbookViewId="0">
      <selection activeCell="W12" sqref="W12"/>
    </sheetView>
  </sheetViews>
  <sheetFormatPr defaultRowHeight="18" x14ac:dyDescent="0.45"/>
  <cols>
    <col min="1" max="1" width="14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23" style="1" bestFit="1" customWidth="1"/>
    <col min="6" max="6" width="1.42578125" style="1" customWidth="1"/>
    <col min="7" max="7" width="23" style="1" bestFit="1" customWidth="1"/>
    <col min="8" max="8" width="1.42578125" style="1" customWidth="1"/>
    <col min="9" max="9" width="16.85546875" style="1" bestFit="1" customWidth="1"/>
    <col min="10" max="10" width="22.7109375" style="1" bestFit="1" customWidth="1"/>
    <col min="11" max="11" width="1.42578125" style="1" customWidth="1"/>
    <col min="12" max="12" width="17" style="1" bestFit="1" customWidth="1"/>
    <col min="13" max="13" width="23.28515625" style="1" bestFit="1" customWidth="1"/>
    <col min="14" max="14" width="1.42578125" style="1" customWidth="1"/>
    <col min="15" max="15" width="17.28515625" style="1" bestFit="1" customWidth="1"/>
    <col min="16" max="16" width="1.42578125" style="1" customWidth="1"/>
    <col min="17" max="17" width="15.5703125" style="1" bestFit="1" customWidth="1"/>
    <col min="18" max="18" width="1.42578125" style="1" customWidth="1"/>
    <col min="19" max="19" width="23.28515625" style="1" bestFit="1" customWidth="1"/>
    <col min="20" max="20" width="1.42578125" style="1" customWidth="1"/>
    <col min="21" max="21" width="23.28515625" style="1" bestFit="1" customWidth="1"/>
    <col min="22" max="22" width="1.42578125" style="1" customWidth="1"/>
    <col min="23" max="23" width="16.85546875" style="1" bestFit="1" customWidth="1"/>
    <col min="24" max="16384" width="9.140625" style="1"/>
  </cols>
  <sheetData>
    <row r="1" spans="1:23" ht="20.100000000000001" customHeight="1" x14ac:dyDescent="0.45">
      <c r="A1" s="43" t="str">
        <f>'0'!A22:J22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100000000000001" customHeight="1" x14ac:dyDescent="0.45">
      <c r="A2" s="43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5" spans="1:23" ht="21" x14ac:dyDescent="0.45">
      <c r="A5" s="44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21" x14ac:dyDescent="0.45">
      <c r="A6" s="44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8" spans="1:23" ht="21" x14ac:dyDescent="0.45">
      <c r="C8" s="38" t="s">
        <v>4</v>
      </c>
      <c r="D8" s="39"/>
      <c r="E8" s="39"/>
      <c r="F8" s="39"/>
      <c r="G8" s="39"/>
      <c r="I8" s="38" t="s">
        <v>5</v>
      </c>
      <c r="J8" s="39"/>
      <c r="K8" s="39"/>
      <c r="L8" s="39"/>
      <c r="M8" s="39"/>
      <c r="O8" s="38" t="s">
        <v>6</v>
      </c>
      <c r="P8" s="39"/>
      <c r="Q8" s="39"/>
      <c r="R8" s="39"/>
      <c r="S8" s="39"/>
      <c r="T8" s="39"/>
      <c r="U8" s="39"/>
      <c r="V8" s="39"/>
      <c r="W8" s="39"/>
    </row>
    <row r="9" spans="1:23" ht="18.75" x14ac:dyDescent="0.45">
      <c r="A9" s="40" t="s">
        <v>7</v>
      </c>
      <c r="C9" s="40" t="s">
        <v>8</v>
      </c>
      <c r="E9" s="40" t="s">
        <v>9</v>
      </c>
      <c r="G9" s="40" t="s">
        <v>10</v>
      </c>
      <c r="I9" s="40" t="s">
        <v>11</v>
      </c>
      <c r="J9" s="37"/>
      <c r="L9" s="40" t="s">
        <v>12</v>
      </c>
      <c r="M9" s="37"/>
      <c r="O9" s="40" t="s">
        <v>8</v>
      </c>
      <c r="Q9" s="42" t="s">
        <v>13</v>
      </c>
      <c r="S9" s="40" t="s">
        <v>9</v>
      </c>
      <c r="U9" s="40" t="s">
        <v>10</v>
      </c>
      <c r="W9" s="42" t="s">
        <v>14</v>
      </c>
    </row>
    <row r="10" spans="1:23" ht="18.75" x14ac:dyDescent="0.45">
      <c r="A10" s="41"/>
      <c r="C10" s="41"/>
      <c r="E10" s="41"/>
      <c r="G10" s="41"/>
      <c r="I10" s="11" t="s">
        <v>8</v>
      </c>
      <c r="J10" s="11" t="s">
        <v>9</v>
      </c>
      <c r="L10" s="11" t="s">
        <v>8</v>
      </c>
      <c r="M10" s="11" t="s">
        <v>15</v>
      </c>
      <c r="O10" s="41"/>
      <c r="Q10" s="41"/>
      <c r="S10" s="41"/>
      <c r="U10" s="41"/>
      <c r="W10" s="41"/>
    </row>
    <row r="11" spans="1:23" ht="37.5" x14ac:dyDescent="0.45">
      <c r="A11" s="12" t="s">
        <v>16</v>
      </c>
      <c r="C11" s="8">
        <v>59065000</v>
      </c>
      <c r="E11" s="8">
        <v>597173098704</v>
      </c>
      <c r="G11" s="8">
        <v>608432592495</v>
      </c>
      <c r="I11" s="8" t="s">
        <v>149</v>
      </c>
      <c r="J11" s="8" t="s">
        <v>149</v>
      </c>
      <c r="L11" s="8">
        <v>59065000</v>
      </c>
      <c r="M11" s="8">
        <v>612826738538</v>
      </c>
      <c r="O11" s="1" t="s">
        <v>149</v>
      </c>
      <c r="Q11" s="1" t="s">
        <v>149</v>
      </c>
      <c r="S11" s="1" t="s">
        <v>149</v>
      </c>
      <c r="U11" s="1" t="s">
        <v>149</v>
      </c>
      <c r="W11" s="1" t="s">
        <v>149</v>
      </c>
    </row>
    <row r="12" spans="1:23" ht="18.75" x14ac:dyDescent="0.45">
      <c r="A12" s="12" t="s">
        <v>17</v>
      </c>
      <c r="C12" s="8">
        <v>940808299</v>
      </c>
      <c r="E12" s="8">
        <v>4468289878914</v>
      </c>
      <c r="G12" s="8">
        <v>7351529486297</v>
      </c>
      <c r="I12" s="8">
        <v>161747683</v>
      </c>
      <c r="J12" s="8">
        <v>1184957104636</v>
      </c>
      <c r="L12" s="8">
        <v>372985763</v>
      </c>
      <c r="M12" s="8">
        <v>2629074103901</v>
      </c>
      <c r="O12" s="8">
        <v>729570219</v>
      </c>
      <c r="Q12" s="8">
        <v>6980</v>
      </c>
      <c r="S12" s="8">
        <v>3740799294715</v>
      </c>
      <c r="U12" s="8">
        <v>5088529904522</v>
      </c>
      <c r="W12" s="15">
        <f>U12*100/'0'!BH1</f>
        <v>85.409790185374817</v>
      </c>
    </row>
    <row r="13" spans="1:23" ht="18.75" x14ac:dyDescent="0.45">
      <c r="A13" s="13"/>
      <c r="C13" s="13"/>
      <c r="E13" s="4">
        <f>SUM(E11:$E$12)</f>
        <v>5065462977618</v>
      </c>
      <c r="G13" s="4">
        <f>SUM(G11:$G$12)</f>
        <v>7959962078792</v>
      </c>
      <c r="I13" s="13"/>
      <c r="J13" s="4">
        <f>SUM(J11:$J$12)</f>
        <v>1184957104636</v>
      </c>
      <c r="L13" s="13"/>
      <c r="M13" s="4">
        <f>SUM(M11:$M$12)</f>
        <v>3241900842439</v>
      </c>
      <c r="O13" s="13"/>
      <c r="Q13" s="13"/>
      <c r="S13" s="4">
        <f>SUM(S11:$S$12)</f>
        <v>3740799294715</v>
      </c>
      <c r="U13" s="4">
        <f>SUM(U11:$U$12)</f>
        <v>5088529904522</v>
      </c>
      <c r="W13" s="16">
        <f>SUM(W11:$W$12)</f>
        <v>85.409790185374817</v>
      </c>
    </row>
    <row r="14" spans="1:23" ht="18.75" x14ac:dyDescent="0.45">
      <c r="C14" s="13"/>
      <c r="E14" s="5"/>
      <c r="G14" s="5"/>
      <c r="I14" s="13"/>
      <c r="J14" s="5"/>
      <c r="L14" s="13"/>
      <c r="M14" s="5"/>
      <c r="O14" s="13"/>
      <c r="Q14" s="13"/>
      <c r="S14" s="5"/>
      <c r="U14" s="5"/>
      <c r="W14" s="5"/>
    </row>
  </sheetData>
  <sheetProtection algorithmName="SHA-512" hashValue="YG7gmO+dngLwJo3wZw1krLSFKuVqeidJWiyiNgi2cl35AzVP9eWgO6qTwJL6CVIMsAyhhOblFVfxcaqY/NpEEQ==" saltValue="k6e5ypBK/Rydtqt0uc2nzw==" spinCount="100000" sheet="1" objects="1" scenario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24"/>
  <sheetViews>
    <sheetView rightToLeft="1" view="pageBreakPreview" zoomScale="60" zoomScaleNormal="100" workbookViewId="0">
      <selection activeCell="C47" sqref="C47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7.7109375" style="1" bestFit="1" customWidth="1"/>
    <col min="4" max="4" width="1.42578125" style="1" customWidth="1"/>
    <col min="5" max="5" width="25.140625" style="1" bestFit="1" customWidth="1"/>
    <col min="6" max="6" width="1.42578125" style="1" customWidth="1"/>
    <col min="7" max="7" width="14" style="1" bestFit="1" customWidth="1"/>
    <col min="8" max="8" width="1.42578125" style="1" customWidth="1"/>
    <col min="9" max="9" width="12" style="1" bestFit="1" customWidth="1"/>
    <col min="10" max="10" width="1.42578125" style="1" customWidth="1"/>
    <col min="11" max="11" width="11.85546875" style="1" bestFit="1" customWidth="1"/>
    <col min="12" max="12" width="1.42578125" style="1" customWidth="1"/>
    <col min="13" max="13" width="14.7109375" style="1" bestFit="1" customWidth="1"/>
    <col min="14" max="14" width="1.42578125" style="1" customWidth="1"/>
    <col min="15" max="15" width="23.28515625" style="1" bestFit="1" customWidth="1"/>
    <col min="16" max="16" width="1.42578125" style="1" customWidth="1"/>
    <col min="17" max="17" width="22.5703125" style="1" bestFit="1" customWidth="1"/>
    <col min="18" max="18" width="1.42578125" style="1" customWidth="1"/>
    <col min="19" max="19" width="13" style="1" bestFit="1" customWidth="1"/>
    <col min="20" max="20" width="21.5703125" style="1" bestFit="1" customWidth="1"/>
    <col min="21" max="21" width="1.42578125" style="1" customWidth="1"/>
    <col min="22" max="22" width="12.7109375" style="1" bestFit="1" customWidth="1"/>
    <col min="23" max="23" width="21.28515625" style="1" bestFit="1" customWidth="1"/>
    <col min="24" max="24" width="1.42578125" style="1" customWidth="1"/>
    <col min="25" max="25" width="13" style="1" bestFit="1" customWidth="1"/>
    <col min="26" max="26" width="1.42578125" style="1" customWidth="1"/>
    <col min="27" max="27" width="15.42578125" style="1" bestFit="1" customWidth="1"/>
    <col min="28" max="28" width="1.42578125" style="1" customWidth="1"/>
    <col min="29" max="29" width="21.5703125" style="1" bestFit="1" customWidth="1"/>
    <col min="30" max="30" width="1.42578125" style="1" customWidth="1"/>
    <col min="31" max="31" width="21.5703125" style="1" bestFit="1" customWidth="1"/>
    <col min="32" max="32" width="1.42578125" style="1" customWidth="1"/>
    <col min="33" max="33" width="16.85546875" style="1" bestFit="1" customWidth="1"/>
    <col min="34" max="16384" width="9.140625" style="1"/>
  </cols>
  <sheetData>
    <row r="1" spans="1:33" ht="20.100000000000001" customHeight="1" x14ac:dyDescent="0.45">
      <c r="A1" s="43" t="str">
        <f>'1'!A1:W1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0.100000000000001" customHeight="1" x14ac:dyDescent="0.45">
      <c r="A2" s="43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5" spans="1:33" ht="21" x14ac:dyDescent="0.45">
      <c r="A5" s="44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7" spans="1:33" ht="21" x14ac:dyDescent="0.45">
      <c r="C7" s="38" t="s">
        <v>20</v>
      </c>
      <c r="D7" s="39"/>
      <c r="E7" s="39"/>
      <c r="F7" s="39"/>
      <c r="G7" s="39"/>
      <c r="H7" s="39"/>
      <c r="I7" s="39"/>
      <c r="J7" s="39"/>
      <c r="K7" s="39"/>
      <c r="L7" s="39"/>
      <c r="M7" s="38" t="s">
        <v>4</v>
      </c>
      <c r="N7" s="39"/>
      <c r="O7" s="39"/>
      <c r="P7" s="39"/>
      <c r="Q7" s="39"/>
      <c r="S7" s="38" t="s">
        <v>5</v>
      </c>
      <c r="T7" s="39"/>
      <c r="U7" s="39"/>
      <c r="V7" s="39"/>
      <c r="W7" s="39"/>
      <c r="Y7" s="38" t="s">
        <v>6</v>
      </c>
      <c r="Z7" s="39"/>
      <c r="AA7" s="39"/>
      <c r="AB7" s="39"/>
      <c r="AC7" s="39"/>
      <c r="AD7" s="39"/>
      <c r="AE7" s="39"/>
      <c r="AF7" s="39"/>
      <c r="AG7" s="39"/>
    </row>
    <row r="8" spans="1:33" ht="18.75" customHeight="1" x14ac:dyDescent="0.45">
      <c r="A8" s="40" t="s">
        <v>21</v>
      </c>
      <c r="C8" s="42" t="s">
        <v>22</v>
      </c>
      <c r="E8" s="42" t="s">
        <v>23</v>
      </c>
      <c r="G8" s="42" t="s">
        <v>24</v>
      </c>
      <c r="I8" s="42" t="s">
        <v>25</v>
      </c>
      <c r="K8" s="42" t="s">
        <v>26</v>
      </c>
      <c r="M8" s="40" t="s">
        <v>8</v>
      </c>
      <c r="O8" s="40" t="s">
        <v>9</v>
      </c>
      <c r="Q8" s="40" t="s">
        <v>10</v>
      </c>
      <c r="S8" s="40" t="s">
        <v>11</v>
      </c>
      <c r="T8" s="37"/>
      <c r="V8" s="40" t="s">
        <v>12</v>
      </c>
      <c r="W8" s="37"/>
      <c r="Y8" s="40" t="s">
        <v>8</v>
      </c>
      <c r="AA8" s="42" t="s">
        <v>27</v>
      </c>
      <c r="AC8" s="40" t="s">
        <v>9</v>
      </c>
      <c r="AE8" s="40" t="s">
        <v>10</v>
      </c>
      <c r="AG8" s="42" t="s">
        <v>14</v>
      </c>
    </row>
    <row r="9" spans="1:33" ht="18.75" x14ac:dyDescent="0.45">
      <c r="A9" s="41"/>
      <c r="C9" s="41"/>
      <c r="E9" s="41"/>
      <c r="G9" s="41"/>
      <c r="I9" s="41"/>
      <c r="K9" s="41"/>
      <c r="M9" s="41"/>
      <c r="O9" s="41"/>
      <c r="Q9" s="41"/>
      <c r="S9" s="11" t="s">
        <v>8</v>
      </c>
      <c r="T9" s="11" t="s">
        <v>9</v>
      </c>
      <c r="V9" s="11" t="s">
        <v>8</v>
      </c>
      <c r="W9" s="11" t="s">
        <v>15</v>
      </c>
      <c r="Y9" s="41"/>
      <c r="AA9" s="41"/>
      <c r="AC9" s="41"/>
      <c r="AE9" s="41"/>
      <c r="AG9" s="41"/>
    </row>
    <row r="10" spans="1:33" ht="18.75" x14ac:dyDescent="0.45">
      <c r="A10" s="12" t="s">
        <v>28</v>
      </c>
      <c r="C10" s="7" t="s">
        <v>29</v>
      </c>
      <c r="E10" s="7" t="s">
        <v>30</v>
      </c>
      <c r="G10" s="7" t="s">
        <v>31</v>
      </c>
      <c r="I10" s="7" t="s">
        <v>32</v>
      </c>
      <c r="K10" s="7" t="s">
        <v>33</v>
      </c>
      <c r="M10" s="18" t="s">
        <v>149</v>
      </c>
      <c r="O10" s="18" t="s">
        <v>149</v>
      </c>
      <c r="Q10" s="18" t="s">
        <v>149</v>
      </c>
      <c r="R10" s="7"/>
      <c r="S10" s="8">
        <v>120000</v>
      </c>
      <c r="T10" s="8">
        <v>120087000000</v>
      </c>
      <c r="V10" s="18" t="s">
        <v>149</v>
      </c>
      <c r="W10" s="18" t="s">
        <v>149</v>
      </c>
      <c r="Y10" s="8">
        <v>120000</v>
      </c>
      <c r="AA10" s="8">
        <v>958800</v>
      </c>
      <c r="AC10" s="8">
        <v>120087000000</v>
      </c>
      <c r="AE10" s="8">
        <v>114972584400</v>
      </c>
      <c r="AG10" s="15">
        <f>AE10*100/'0'!$BH$1</f>
        <v>1.9297880713932321</v>
      </c>
    </row>
    <row r="11" spans="1:33" ht="18.75" x14ac:dyDescent="0.45">
      <c r="A11" s="12" t="s">
        <v>34</v>
      </c>
      <c r="C11" s="7" t="s">
        <v>29</v>
      </c>
      <c r="E11" s="7" t="s">
        <v>35</v>
      </c>
      <c r="G11" s="7" t="s">
        <v>36</v>
      </c>
      <c r="I11" s="7" t="s">
        <v>37</v>
      </c>
      <c r="K11" s="7" t="s">
        <v>38</v>
      </c>
      <c r="M11" s="8">
        <v>1000</v>
      </c>
      <c r="O11" s="8">
        <v>2113265006</v>
      </c>
      <c r="Q11" s="8">
        <v>2110202993</v>
      </c>
      <c r="S11" s="18" t="s">
        <v>149</v>
      </c>
      <c r="T11" s="18" t="s">
        <v>149</v>
      </c>
      <c r="V11" s="18" t="s">
        <v>149</v>
      </c>
      <c r="W11" s="18" t="s">
        <v>149</v>
      </c>
      <c r="X11" s="7"/>
      <c r="Y11" s="8">
        <v>1000</v>
      </c>
      <c r="AA11" s="8">
        <v>2111734</v>
      </c>
      <c r="AC11" s="8">
        <v>2113265006</v>
      </c>
      <c r="AE11" s="8">
        <v>2110202993</v>
      </c>
      <c r="AG11" s="15">
        <f>AE11*100/'0'!$BH$1</f>
        <v>3.5419266126453151E-2</v>
      </c>
    </row>
    <row r="12" spans="1:33" ht="18.75" x14ac:dyDescent="0.45">
      <c r="A12" s="12" t="s">
        <v>39</v>
      </c>
      <c r="C12" s="7" t="s">
        <v>29</v>
      </c>
      <c r="E12" s="7" t="s">
        <v>35</v>
      </c>
      <c r="G12" s="7" t="s">
        <v>40</v>
      </c>
      <c r="I12" s="7" t="s">
        <v>41</v>
      </c>
      <c r="K12" s="7" t="s">
        <v>42</v>
      </c>
      <c r="M12" s="8">
        <v>22920</v>
      </c>
      <c r="O12" s="8">
        <v>22687414750</v>
      </c>
      <c r="Q12" s="8">
        <v>23361450660</v>
      </c>
      <c r="S12" s="18" t="s">
        <v>149</v>
      </c>
      <c r="T12" s="18" t="s">
        <v>149</v>
      </c>
      <c r="V12" s="18" t="s">
        <v>149</v>
      </c>
      <c r="W12" s="18" t="s">
        <v>149</v>
      </c>
      <c r="X12" s="7"/>
      <c r="Y12" s="8">
        <v>22920</v>
      </c>
      <c r="AA12" s="8">
        <v>1020000</v>
      </c>
      <c r="AC12" s="8">
        <v>22687414750</v>
      </c>
      <c r="AE12" s="8">
        <v>23361450660</v>
      </c>
      <c r="AG12" s="15">
        <f>AE12*100/'0'!$BH$1</f>
        <v>0.3921165123788376</v>
      </c>
    </row>
    <row r="13" spans="1:33" ht="18.75" x14ac:dyDescent="0.45">
      <c r="A13" s="12" t="s">
        <v>43</v>
      </c>
      <c r="C13" s="7" t="s">
        <v>29</v>
      </c>
      <c r="E13" s="7" t="s">
        <v>35</v>
      </c>
      <c r="G13" s="7" t="s">
        <v>44</v>
      </c>
      <c r="I13" s="7" t="s">
        <v>45</v>
      </c>
      <c r="K13" s="7" t="s">
        <v>33</v>
      </c>
      <c r="M13" s="8">
        <v>10000</v>
      </c>
      <c r="O13" s="8">
        <v>10007250000</v>
      </c>
      <c r="Q13" s="8">
        <v>10092677500</v>
      </c>
      <c r="S13" s="18" t="s">
        <v>149</v>
      </c>
      <c r="T13" s="18" t="s">
        <v>149</v>
      </c>
      <c r="V13" s="18" t="s">
        <v>149</v>
      </c>
      <c r="W13" s="18" t="s">
        <v>149</v>
      </c>
      <c r="X13" s="7"/>
      <c r="Y13" s="8">
        <v>10000</v>
      </c>
      <c r="AA13" s="8">
        <v>1010000</v>
      </c>
      <c r="AC13" s="8">
        <v>10007250000</v>
      </c>
      <c r="AE13" s="8">
        <v>10092677500</v>
      </c>
      <c r="AG13" s="15">
        <f>AE13*100/'0'!$BH$1</f>
        <v>0.16940324295188119</v>
      </c>
    </row>
    <row r="14" spans="1:33" ht="18.75" x14ac:dyDescent="0.45">
      <c r="A14" s="12" t="s">
        <v>46</v>
      </c>
      <c r="C14" s="7" t="s">
        <v>29</v>
      </c>
      <c r="E14" s="7" t="s">
        <v>30</v>
      </c>
      <c r="G14" s="7" t="s">
        <v>47</v>
      </c>
      <c r="I14" s="7" t="s">
        <v>48</v>
      </c>
      <c r="K14" s="7" t="s">
        <v>42</v>
      </c>
      <c r="M14" s="8">
        <v>1200000</v>
      </c>
      <c r="O14" s="8">
        <v>1200450000000</v>
      </c>
      <c r="Q14" s="8">
        <v>1164619038600</v>
      </c>
      <c r="S14" s="18" t="s">
        <v>149</v>
      </c>
      <c r="T14" s="18" t="s">
        <v>149</v>
      </c>
      <c r="V14" s="8">
        <v>645000</v>
      </c>
      <c r="W14" s="8">
        <v>644532375000</v>
      </c>
      <c r="Y14" s="8">
        <v>555000</v>
      </c>
      <c r="AA14" s="8">
        <v>970000</v>
      </c>
      <c r="AC14" s="8">
        <v>555208125000</v>
      </c>
      <c r="AE14" s="8">
        <v>537959696250</v>
      </c>
      <c r="AG14" s="15">
        <f>AE14*100/'0'!$BH$1</f>
        <v>9.0295283013015091</v>
      </c>
    </row>
    <row r="15" spans="1:33" ht="18.75" x14ac:dyDescent="0.45">
      <c r="A15" s="12" t="s">
        <v>49</v>
      </c>
      <c r="C15" s="7" t="s">
        <v>29</v>
      </c>
      <c r="E15" s="7" t="s">
        <v>30</v>
      </c>
      <c r="G15" s="7" t="s">
        <v>50</v>
      </c>
      <c r="I15" s="7" t="s">
        <v>51</v>
      </c>
      <c r="K15" s="7" t="s">
        <v>33</v>
      </c>
      <c r="M15" s="8">
        <v>15000</v>
      </c>
      <c r="O15" s="8">
        <v>15010875000</v>
      </c>
      <c r="Q15" s="8">
        <v>14677800874</v>
      </c>
      <c r="S15" s="18" t="s">
        <v>149</v>
      </c>
      <c r="T15" s="18" t="s">
        <v>149</v>
      </c>
      <c r="V15" s="18" t="s">
        <v>149</v>
      </c>
      <c r="W15" s="18" t="s">
        <v>149</v>
      </c>
      <c r="X15" s="7"/>
      <c r="Y15" s="8">
        <v>15000</v>
      </c>
      <c r="AA15" s="8">
        <v>982890</v>
      </c>
      <c r="AC15" s="8">
        <v>15010875000</v>
      </c>
      <c r="AE15" s="8">
        <v>14732661071</v>
      </c>
      <c r="AG15" s="15">
        <f>AE15*100/'0'!$BH$1</f>
        <v>0.24728428732002339</v>
      </c>
    </row>
    <row r="16" spans="1:33" ht="18.75" x14ac:dyDescent="0.45">
      <c r="A16" s="12" t="s">
        <v>52</v>
      </c>
      <c r="C16" s="7" t="s">
        <v>29</v>
      </c>
      <c r="E16" s="7" t="s">
        <v>30</v>
      </c>
      <c r="G16" s="7" t="s">
        <v>53</v>
      </c>
      <c r="I16" s="7" t="s">
        <v>54</v>
      </c>
      <c r="K16" s="7" t="s">
        <v>33</v>
      </c>
      <c r="M16" s="8">
        <v>7000</v>
      </c>
      <c r="O16" s="8">
        <v>7107649312</v>
      </c>
      <c r="Q16" s="8">
        <v>7274722000</v>
      </c>
      <c r="S16" s="18" t="s">
        <v>149</v>
      </c>
      <c r="T16" s="18" t="s">
        <v>149</v>
      </c>
      <c r="V16" s="18" t="s">
        <v>149</v>
      </c>
      <c r="W16" s="18" t="s">
        <v>149</v>
      </c>
      <c r="X16" s="7"/>
      <c r="Y16" s="8">
        <v>7000</v>
      </c>
      <c r="AA16" s="8">
        <v>1052000</v>
      </c>
      <c r="AC16" s="8">
        <v>7107649312</v>
      </c>
      <c r="AE16" s="8">
        <v>7358661100</v>
      </c>
      <c r="AG16" s="15">
        <f>AE16*100/'0'!$BH$1</f>
        <v>0.12351341397006467</v>
      </c>
    </row>
    <row r="17" spans="1:33" ht="18.75" x14ac:dyDescent="0.45">
      <c r="A17" s="12" t="s">
        <v>55</v>
      </c>
      <c r="C17" s="7" t="s">
        <v>29</v>
      </c>
      <c r="E17" s="7" t="s">
        <v>30</v>
      </c>
      <c r="G17" s="7" t="s">
        <v>56</v>
      </c>
      <c r="I17" s="7" t="s">
        <v>57</v>
      </c>
      <c r="K17" s="7" t="s">
        <v>33</v>
      </c>
      <c r="M17" s="8">
        <v>20200</v>
      </c>
      <c r="O17" s="8">
        <v>18887042101</v>
      </c>
      <c r="Q17" s="8">
        <v>20387208550</v>
      </c>
      <c r="S17" s="18" t="s">
        <v>149</v>
      </c>
      <c r="T17" s="18" t="s">
        <v>149</v>
      </c>
      <c r="V17" s="18" t="s">
        <v>149</v>
      </c>
      <c r="W17" s="18" t="s">
        <v>149</v>
      </c>
      <c r="X17" s="7"/>
      <c r="Y17" s="8">
        <v>20200</v>
      </c>
      <c r="AA17" s="8">
        <v>1010000</v>
      </c>
      <c r="AC17" s="8">
        <v>18887042101</v>
      </c>
      <c r="AE17" s="8">
        <v>20387208550</v>
      </c>
      <c r="AG17" s="15">
        <f>AE17*100/'0'!$BH$1</f>
        <v>0.34219455076280003</v>
      </c>
    </row>
    <row r="18" spans="1:33" ht="18.75" x14ac:dyDescent="0.45">
      <c r="A18" s="12" t="s">
        <v>58</v>
      </c>
      <c r="C18" s="7" t="s">
        <v>29</v>
      </c>
      <c r="E18" s="7" t="s">
        <v>30</v>
      </c>
      <c r="G18" s="7" t="s">
        <v>59</v>
      </c>
      <c r="I18" s="7" t="s">
        <v>60</v>
      </c>
      <c r="K18" s="7" t="s">
        <v>61</v>
      </c>
      <c r="M18" s="8">
        <v>50000</v>
      </c>
      <c r="O18" s="8">
        <v>50024107143</v>
      </c>
      <c r="Q18" s="8">
        <v>48226510412</v>
      </c>
      <c r="S18" s="18" t="s">
        <v>149</v>
      </c>
      <c r="T18" s="18" t="s">
        <v>149</v>
      </c>
      <c r="V18" s="18" t="s">
        <v>149</v>
      </c>
      <c r="W18" s="18" t="s">
        <v>149</v>
      </c>
      <c r="X18" s="7"/>
      <c r="Y18" s="8">
        <v>50000</v>
      </c>
      <c r="AA18" s="8">
        <v>965230</v>
      </c>
      <c r="AC18" s="8">
        <v>50024107143</v>
      </c>
      <c r="AE18" s="8">
        <v>48226510412</v>
      </c>
      <c r="AG18" s="15">
        <f>AE18*100/'0'!$BH$1</f>
        <v>0.80947075342945063</v>
      </c>
    </row>
    <row r="19" spans="1:33" ht="18.75" x14ac:dyDescent="0.45">
      <c r="A19" s="12" t="s">
        <v>62</v>
      </c>
      <c r="C19" s="7" t="s">
        <v>29</v>
      </c>
      <c r="E19" s="7" t="s">
        <v>30</v>
      </c>
      <c r="G19" s="7" t="s">
        <v>63</v>
      </c>
      <c r="I19" s="7" t="s">
        <v>64</v>
      </c>
      <c r="K19" s="7" t="s">
        <v>33</v>
      </c>
      <c r="M19" s="8">
        <v>5000</v>
      </c>
      <c r="O19" s="8">
        <v>5003625000</v>
      </c>
      <c r="Q19" s="8">
        <v>5046338750</v>
      </c>
      <c r="S19" s="18" t="s">
        <v>149</v>
      </c>
      <c r="T19" s="18" t="s">
        <v>149</v>
      </c>
      <c r="V19" s="18" t="s">
        <v>149</v>
      </c>
      <c r="W19" s="18" t="s">
        <v>149</v>
      </c>
      <c r="X19" s="7"/>
      <c r="Y19" s="8">
        <v>5000</v>
      </c>
      <c r="AA19" s="8">
        <v>1010000</v>
      </c>
      <c r="AC19" s="8">
        <v>5003625000</v>
      </c>
      <c r="AE19" s="8">
        <v>5046338750</v>
      </c>
      <c r="AG19" s="15">
        <f>AE19*100/'0'!$BH$1</f>
        <v>8.4701621475940597E-2</v>
      </c>
    </row>
    <row r="20" spans="1:33" ht="18.75" x14ac:dyDescent="0.45">
      <c r="A20" s="12" t="s">
        <v>65</v>
      </c>
      <c r="C20" s="7" t="s">
        <v>29</v>
      </c>
      <c r="E20" s="7" t="s">
        <v>30</v>
      </c>
      <c r="G20" s="7" t="s">
        <v>66</v>
      </c>
      <c r="I20" s="7" t="s">
        <v>67</v>
      </c>
      <c r="K20" s="7" t="s">
        <v>33</v>
      </c>
      <c r="M20" s="8">
        <v>5000</v>
      </c>
      <c r="O20" s="8">
        <v>5100695325</v>
      </c>
      <c r="Q20" s="8">
        <v>4739211579</v>
      </c>
      <c r="S20" s="18" t="s">
        <v>149</v>
      </c>
      <c r="T20" s="18" t="s">
        <v>149</v>
      </c>
      <c r="V20" s="18" t="s">
        <v>149</v>
      </c>
      <c r="W20" s="18" t="s">
        <v>149</v>
      </c>
      <c r="X20" s="7"/>
      <c r="Y20" s="8">
        <v>5000</v>
      </c>
      <c r="AA20" s="8">
        <v>943690</v>
      </c>
      <c r="AC20" s="8">
        <v>5100695325</v>
      </c>
      <c r="AE20" s="8">
        <v>4715029124</v>
      </c>
      <c r="AG20" s="15">
        <f>AE20*100/'0'!$BH$1</f>
        <v>7.9140666509770835E-2</v>
      </c>
    </row>
    <row r="21" spans="1:33" ht="18.75" x14ac:dyDescent="0.45">
      <c r="A21" s="12" t="s">
        <v>68</v>
      </c>
      <c r="C21" s="7" t="s">
        <v>69</v>
      </c>
      <c r="E21" s="7" t="s">
        <v>35</v>
      </c>
      <c r="G21" s="7" t="s">
        <v>70</v>
      </c>
      <c r="I21" s="7" t="s">
        <v>71</v>
      </c>
      <c r="K21" s="7" t="s">
        <v>33</v>
      </c>
      <c r="M21" s="8">
        <v>5500</v>
      </c>
      <c r="O21" s="8">
        <v>5503987500</v>
      </c>
      <c r="Q21" s="8">
        <v>5496012500</v>
      </c>
      <c r="S21" s="18" t="s">
        <v>149</v>
      </c>
      <c r="T21" s="18" t="s">
        <v>149</v>
      </c>
      <c r="V21" s="8">
        <v>5500</v>
      </c>
      <c r="W21" s="8">
        <v>5500000000</v>
      </c>
      <c r="Y21" s="18" t="s">
        <v>149</v>
      </c>
      <c r="AA21" s="18" t="s">
        <v>149</v>
      </c>
      <c r="AC21" s="18" t="s">
        <v>149</v>
      </c>
      <c r="AE21" s="18" t="s">
        <v>149</v>
      </c>
      <c r="AG21" s="18" t="s">
        <v>149</v>
      </c>
    </row>
    <row r="22" spans="1:33" ht="18.75" x14ac:dyDescent="0.45">
      <c r="A22" s="12" t="s">
        <v>72</v>
      </c>
      <c r="C22" s="7" t="s">
        <v>29</v>
      </c>
      <c r="E22" s="7" t="s">
        <v>30</v>
      </c>
      <c r="G22" s="7" t="s">
        <v>73</v>
      </c>
      <c r="I22" s="7" t="s">
        <v>74</v>
      </c>
      <c r="K22" s="7" t="s">
        <v>75</v>
      </c>
      <c r="M22" s="8">
        <v>4500</v>
      </c>
      <c r="O22" s="8">
        <v>4365159838</v>
      </c>
      <c r="Q22" s="8">
        <v>4586672250</v>
      </c>
      <c r="S22" s="18" t="s">
        <v>149</v>
      </c>
      <c r="T22" s="18" t="s">
        <v>149</v>
      </c>
      <c r="V22" s="18" t="s">
        <v>149</v>
      </c>
      <c r="W22" s="18" t="s">
        <v>149</v>
      </c>
      <c r="X22" s="7"/>
      <c r="Y22" s="8">
        <v>4500</v>
      </c>
      <c r="AA22" s="8">
        <v>1020000</v>
      </c>
      <c r="AC22" s="8">
        <v>4365159838</v>
      </c>
      <c r="AE22" s="8">
        <v>4586672250</v>
      </c>
      <c r="AG22" s="15">
        <f>AE22*100/'0'!$BH$1</f>
        <v>7.6986226252389572E-2</v>
      </c>
    </row>
    <row r="23" spans="1:33" ht="19.5" thickBot="1" x14ac:dyDescent="0.5">
      <c r="A23" s="13"/>
      <c r="M23" s="13"/>
      <c r="O23" s="4">
        <f>SUM(O10:$O$22)</f>
        <v>1346261070975</v>
      </c>
      <c r="Q23" s="4">
        <f>SUM(Q10:$Q$22)</f>
        <v>1310617846668</v>
      </c>
      <c r="S23" s="13"/>
      <c r="T23" s="4">
        <f>SUM(T10:$T$22)</f>
        <v>120087000000</v>
      </c>
      <c r="V23" s="13"/>
      <c r="W23" s="4">
        <f>SUM(W10:$W$22)</f>
        <v>650032375000</v>
      </c>
      <c r="Y23" s="13"/>
      <c r="AA23" s="13"/>
      <c r="AC23" s="4">
        <f>SUM(AC10:$AC$22)</f>
        <v>815602208475</v>
      </c>
      <c r="AE23" s="4">
        <f>SUM(AE10:$AE$22)</f>
        <v>793549693060</v>
      </c>
      <c r="AG23" s="16">
        <f>SUM(AG10:AG22)</f>
        <v>13.319546913872351</v>
      </c>
    </row>
    <row r="24" spans="1:33" ht="19.5" thickTop="1" x14ac:dyDescent="0.45">
      <c r="M24" s="13"/>
      <c r="O24" s="5"/>
      <c r="Q24" s="5"/>
      <c r="S24" s="13"/>
      <c r="T24" s="5"/>
      <c r="V24" s="13"/>
      <c r="W24" s="5"/>
      <c r="Y24" s="13"/>
      <c r="AA24" s="13"/>
      <c r="AC24" s="5"/>
      <c r="AE24" s="5"/>
      <c r="AG24" s="5"/>
    </row>
  </sheetData>
  <sheetProtection algorithmName="SHA-512" hashValue="HI+iQ5tirMMUPNJZoME58/VPoB+dOUAxVv6DPCwMpnbJ9qS4CZurX42BI0BtpClmYdGJTzQ7myIb8SzQoHT2vQ==" saltValue="Nbi1RECxgkJgxkJiTCv0ng==" spinCount="100000" sheet="1" objects="1" scenarios="1"/>
  <mergeCells count="24">
    <mergeCell ref="A1:AG1"/>
    <mergeCell ref="A2:AG2"/>
    <mergeCell ref="A3:AG3"/>
    <mergeCell ref="A5:AG5"/>
    <mergeCell ref="C7:L7"/>
    <mergeCell ref="M7:Q7"/>
    <mergeCell ref="S7:W7"/>
    <mergeCell ref="Y7:AG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AE8:AE9"/>
    <mergeCell ref="AG8:AG9"/>
    <mergeCell ref="S8:T8"/>
    <mergeCell ref="V8:W8"/>
    <mergeCell ref="Y8:Y9"/>
    <mergeCell ref="AA8:AA9"/>
    <mergeCell ref="AC8:AC9"/>
  </mergeCells>
  <pageMargins left="0.7" right="0.7" top="0.75" bottom="0.75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12"/>
  <sheetViews>
    <sheetView rightToLeft="1" view="pageBreakPreview" zoomScale="87" zoomScaleNormal="100" zoomScaleSheetLayoutView="87" workbookViewId="0">
      <selection activeCell="E19" sqref="E19"/>
    </sheetView>
  </sheetViews>
  <sheetFormatPr defaultRowHeight="18" x14ac:dyDescent="0.45"/>
  <cols>
    <col min="1" max="1" width="32.710937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2.140625" style="1" bestFit="1" customWidth="1"/>
    <col min="10" max="10" width="1.42578125" style="1" customWidth="1"/>
    <col min="11" max="11" width="19.140625" style="1" bestFit="1" customWidth="1"/>
    <col min="12" max="12" width="1.42578125" style="1" customWidth="1"/>
    <col min="13" max="13" width="22.140625" style="1" bestFit="1" customWidth="1"/>
    <col min="14" max="14" width="1.42578125" style="1" customWidth="1"/>
    <col min="15" max="15" width="22.140625" style="1" bestFit="1" customWidth="1"/>
    <col min="16" max="16" width="1.42578125" style="1" customWidth="1"/>
    <col min="17" max="17" width="19.140625" style="1" bestFit="1" customWidth="1"/>
    <col min="18" max="18" width="1.42578125" style="1" customWidth="1"/>
    <col min="19" max="19" width="16.85546875" style="1" customWidth="1"/>
    <col min="20" max="16384" width="9.140625" style="1"/>
  </cols>
  <sheetData>
    <row r="1" spans="1:19" ht="20.100000000000001" customHeight="1" x14ac:dyDescent="0.45">
      <c r="A1" s="43" t="str">
        <f>'2'!A1:AG1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3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44" t="s">
        <v>76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C7" s="38" t="s">
        <v>77</v>
      </c>
      <c r="D7" s="39"/>
      <c r="E7" s="39"/>
      <c r="F7" s="39"/>
      <c r="G7" s="39"/>
      <c r="H7" s="39"/>
      <c r="I7" s="39"/>
      <c r="K7" s="2" t="s">
        <v>4</v>
      </c>
      <c r="M7" s="38" t="s">
        <v>5</v>
      </c>
      <c r="N7" s="39"/>
      <c r="O7" s="39"/>
      <c r="Q7" s="38" t="s">
        <v>6</v>
      </c>
      <c r="R7" s="39"/>
      <c r="S7" s="39"/>
    </row>
    <row r="8" spans="1:19" ht="42" x14ac:dyDescent="0.45">
      <c r="A8" s="2" t="s">
        <v>78</v>
      </c>
      <c r="C8" s="2" t="s">
        <v>79</v>
      </c>
      <c r="E8" s="2" t="s">
        <v>80</v>
      </c>
      <c r="G8" s="3" t="s">
        <v>81</v>
      </c>
      <c r="I8" s="3" t="s">
        <v>82</v>
      </c>
      <c r="K8" s="2" t="s">
        <v>83</v>
      </c>
      <c r="M8" s="2" t="s">
        <v>84</v>
      </c>
      <c r="O8" s="2" t="s">
        <v>85</v>
      </c>
      <c r="Q8" s="2" t="s">
        <v>83</v>
      </c>
      <c r="S8" s="3" t="s">
        <v>14</v>
      </c>
    </row>
    <row r="9" spans="1:19" ht="18.75" x14ac:dyDescent="0.45">
      <c r="A9" s="12" t="s">
        <v>86</v>
      </c>
      <c r="C9" s="7" t="s">
        <v>87</v>
      </c>
      <c r="E9" s="6" t="s">
        <v>88</v>
      </c>
      <c r="G9" s="7" t="s">
        <v>89</v>
      </c>
      <c r="I9" s="34">
        <v>5</v>
      </c>
      <c r="K9" s="8">
        <v>24245256641</v>
      </c>
      <c r="M9" s="8">
        <v>1178881392514</v>
      </c>
      <c r="O9" s="8">
        <v>1185207127803</v>
      </c>
      <c r="Q9" s="8">
        <v>17919521352</v>
      </c>
      <c r="R9" s="19"/>
      <c r="S9" s="15">
        <f>Q9*100/'0'!BH1</f>
        <v>0.30077499545331543</v>
      </c>
    </row>
    <row r="10" spans="1:19" ht="18.75" x14ac:dyDescent="0.45">
      <c r="A10" s="12" t="s">
        <v>90</v>
      </c>
      <c r="C10" s="7" t="s">
        <v>91</v>
      </c>
      <c r="E10" s="6" t="s">
        <v>88</v>
      </c>
      <c r="G10" s="7" t="s">
        <v>92</v>
      </c>
      <c r="I10" s="34">
        <v>5</v>
      </c>
      <c r="K10" s="8">
        <v>588926870</v>
      </c>
      <c r="M10" s="8">
        <v>3722761607</v>
      </c>
      <c r="O10" s="8">
        <v>4311688477</v>
      </c>
      <c r="Q10" s="17" t="s">
        <v>149</v>
      </c>
      <c r="R10" s="19"/>
      <c r="S10" s="20" t="s">
        <v>149</v>
      </c>
    </row>
    <row r="11" spans="1:19" ht="19.5" thickBot="1" x14ac:dyDescent="0.5">
      <c r="A11" s="13"/>
      <c r="K11" s="4">
        <f>SUM(K9:$K$10)</f>
        <v>24834183511</v>
      </c>
      <c r="M11" s="4">
        <f>SUM(M9:$M$10)</f>
        <v>1182604154121</v>
      </c>
      <c r="O11" s="4">
        <f>SUM(O9:$O$10)</f>
        <v>1189518816280</v>
      </c>
      <c r="Q11" s="4">
        <f>SUM(Q9:$Q$10)</f>
        <v>17919521352</v>
      </c>
      <c r="R11" s="19"/>
      <c r="S11" s="16">
        <f>SUM(S9:$S$10)</f>
        <v>0.30077499545331543</v>
      </c>
    </row>
    <row r="12" spans="1:19" ht="19.5" thickTop="1" x14ac:dyDescent="0.45">
      <c r="K12" s="5"/>
      <c r="M12" s="5"/>
      <c r="O12" s="5"/>
      <c r="Q12" s="5"/>
      <c r="S12" s="5"/>
    </row>
  </sheetData>
  <sheetProtection algorithmName="SHA-512" hashValue="Bs0FphYFCUaUCgQMc026UHMAZ8d9R2yeGcbh4zWftq4Yb2tsPn0qaZ02f/CfGiKQdcS1o4tFE/9774aQoCZN0Q==" saltValue="7Q9iLfC+d5anvbA6XnDfog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rightToLeft="1" view="pageBreakPreview" zoomScale="60" zoomScaleNormal="100" workbookViewId="0">
      <selection activeCell="G11" sqref="G11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5">
      <c r="A1" s="43" t="str">
        <f>'3'!A1:S1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</row>
    <row r="2" spans="1:9" ht="20.100000000000001" customHeight="1" x14ac:dyDescent="0.45">
      <c r="A2" s="43" t="s">
        <v>93</v>
      </c>
      <c r="B2" s="37"/>
      <c r="C2" s="37"/>
      <c r="D2" s="37"/>
      <c r="E2" s="37"/>
      <c r="F2" s="37"/>
      <c r="G2" s="37"/>
      <c r="H2" s="37"/>
      <c r="I2" s="37"/>
    </row>
    <row r="3" spans="1:9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</row>
    <row r="5" spans="1:9" ht="21" x14ac:dyDescent="0.45">
      <c r="A5" s="44" t="s">
        <v>94</v>
      </c>
      <c r="B5" s="37"/>
      <c r="C5" s="37"/>
      <c r="D5" s="37"/>
      <c r="E5" s="37"/>
      <c r="F5" s="37"/>
      <c r="G5" s="37"/>
      <c r="H5" s="37"/>
      <c r="I5" s="37"/>
    </row>
    <row r="7" spans="1:9" ht="42" x14ac:dyDescent="0.45">
      <c r="A7" s="2" t="s">
        <v>95</v>
      </c>
      <c r="C7" s="2" t="s">
        <v>96</v>
      </c>
      <c r="E7" s="2" t="s">
        <v>83</v>
      </c>
      <c r="G7" s="3" t="s">
        <v>97</v>
      </c>
      <c r="I7" s="3" t="s">
        <v>98</v>
      </c>
    </row>
    <row r="8" spans="1:9" ht="21" x14ac:dyDescent="0.45">
      <c r="A8" s="10" t="s">
        <v>99</v>
      </c>
      <c r="C8" s="7" t="s">
        <v>100</v>
      </c>
      <c r="E8" s="8">
        <v>-500654128494</v>
      </c>
      <c r="G8" s="22">
        <f>E8*100/-392343692868</f>
        <v>127.60600911773544</v>
      </c>
      <c r="I8" s="25">
        <f>E8*100/'0'!$BH$1</f>
        <v>-8.4033630287038736</v>
      </c>
    </row>
    <row r="9" spans="1:9" ht="21" x14ac:dyDescent="0.45">
      <c r="A9" s="10" t="s">
        <v>101</v>
      </c>
      <c r="C9" s="7" t="s">
        <v>102</v>
      </c>
      <c r="E9" s="8">
        <v>108306496902</v>
      </c>
      <c r="G9" s="22">
        <f t="shared" ref="G9:G10" si="0">E9*100/-392343692868</f>
        <v>-27.605005221388534</v>
      </c>
      <c r="I9" s="25">
        <f>E9*100/'0'!$BH$1</f>
        <v>1.8178993441489313</v>
      </c>
    </row>
    <row r="10" spans="1:9" ht="21" x14ac:dyDescent="0.45">
      <c r="A10" s="10" t="s">
        <v>103</v>
      </c>
      <c r="C10" s="7" t="s">
        <v>104</v>
      </c>
      <c r="E10" s="8">
        <v>3938724</v>
      </c>
      <c r="G10" s="24">
        <f t="shared" si="0"/>
        <v>-1.0038963469014253E-3</v>
      </c>
      <c r="I10" s="27">
        <f>E10*100/'0'!$BH$1</f>
        <v>6.6110565674213338E-5</v>
      </c>
    </row>
    <row r="11" spans="1:9" ht="21" x14ac:dyDescent="0.45">
      <c r="A11" s="21"/>
      <c r="E11" s="4">
        <f>SUM(E8:$E$10)</f>
        <v>-392343692868</v>
      </c>
      <c r="G11" s="35">
        <f>SUM(G8:$G$10)</f>
        <v>100</v>
      </c>
      <c r="I11" s="26">
        <f>SUM(I8:$I$10)</f>
        <v>-6.5853975739892681</v>
      </c>
    </row>
    <row r="12" spans="1:9" ht="18.75" x14ac:dyDescent="0.45">
      <c r="E12" s="5"/>
      <c r="G12" s="5"/>
      <c r="I12" s="5"/>
    </row>
  </sheetData>
  <sheetProtection algorithmName="SHA-512" hashValue="psPnRixeO1f7pJYGHBDcz7mVH9PVs8OP/7KHmm07CaEE0LF5/9HlvPQQwPHZbBE+VAcso+6QQAvKf+DreZd0Dw==" saltValue="4RDq6T49Zs0COiuxGz0Mf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5"/>
  <sheetViews>
    <sheetView rightToLeft="1" view="pageBreakPreview" zoomScale="60" zoomScaleNormal="100" workbookViewId="0">
      <selection activeCell="E13" sqref="E13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4.5703125" style="1" bestFit="1" customWidth="1"/>
    <col min="4" max="4" width="1.42578125" style="1" customWidth="1"/>
    <col min="5" max="5" width="12" style="1" bestFit="1" customWidth="1"/>
    <col min="6" max="6" width="1.42578125" style="1" customWidth="1"/>
    <col min="7" max="7" width="17.285156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9.42578125" style="1" bestFit="1" customWidth="1"/>
    <col min="12" max="12" width="1.42578125" style="1" customWidth="1"/>
    <col min="13" max="13" width="19.85546875" style="1" bestFit="1" customWidth="1"/>
    <col min="14" max="14" width="1.42578125" style="1" customWidth="1"/>
    <col min="15" max="15" width="20.140625" style="1" bestFit="1" customWidth="1"/>
    <col min="16" max="16" width="1.42578125" style="1" customWidth="1"/>
    <col min="17" max="17" width="9.42578125" style="1" bestFit="1" customWidth="1"/>
    <col min="18" max="18" width="1.42578125" style="1" customWidth="1"/>
    <col min="19" max="19" width="20.140625" style="1" bestFit="1" customWidth="1"/>
    <col min="20" max="16384" width="9.140625" style="1"/>
  </cols>
  <sheetData>
    <row r="1" spans="1:19" ht="20.100000000000001" customHeight="1" x14ac:dyDescent="0.45">
      <c r="A1" s="43" t="str">
        <f>'4'!A1:I1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3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44" t="s">
        <v>108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I7" s="38" t="s">
        <v>106</v>
      </c>
      <c r="J7" s="39"/>
      <c r="K7" s="39"/>
      <c r="L7" s="39"/>
      <c r="M7" s="39"/>
      <c r="O7" s="38" t="s">
        <v>6</v>
      </c>
      <c r="P7" s="39"/>
      <c r="Q7" s="39"/>
      <c r="R7" s="39"/>
      <c r="S7" s="39"/>
    </row>
    <row r="8" spans="1:19" ht="42" x14ac:dyDescent="0.45">
      <c r="A8" s="9" t="s">
        <v>95</v>
      </c>
      <c r="C8" s="3" t="s">
        <v>109</v>
      </c>
      <c r="E8" s="3" t="s">
        <v>25</v>
      </c>
      <c r="G8" s="3" t="s">
        <v>82</v>
      </c>
      <c r="I8" s="3" t="s">
        <v>110</v>
      </c>
      <c r="K8" s="3" t="s">
        <v>107</v>
      </c>
      <c r="M8" s="3" t="s">
        <v>111</v>
      </c>
      <c r="O8" s="3" t="s">
        <v>110</v>
      </c>
      <c r="Q8" s="3" t="s">
        <v>107</v>
      </c>
      <c r="S8" s="3" t="s">
        <v>111</v>
      </c>
    </row>
    <row r="9" spans="1:19" ht="18.75" x14ac:dyDescent="0.45">
      <c r="A9" s="6" t="s">
        <v>28</v>
      </c>
      <c r="C9" s="7" t="s">
        <v>112</v>
      </c>
      <c r="E9" s="7" t="s">
        <v>32</v>
      </c>
      <c r="G9" s="7" t="s">
        <v>33</v>
      </c>
      <c r="I9" s="8">
        <v>805394401</v>
      </c>
      <c r="K9" s="28" t="s">
        <v>149</v>
      </c>
      <c r="M9" s="8">
        <v>805394401</v>
      </c>
      <c r="O9" s="8">
        <v>805394401</v>
      </c>
      <c r="Q9" s="28" t="s">
        <v>149</v>
      </c>
      <c r="S9" s="8">
        <v>805394401</v>
      </c>
    </row>
    <row r="10" spans="1:19" ht="18.75" x14ac:dyDescent="0.45">
      <c r="A10" s="6" t="s">
        <v>39</v>
      </c>
      <c r="C10" s="7" t="s">
        <v>113</v>
      </c>
      <c r="E10" s="7" t="s">
        <v>41</v>
      </c>
      <c r="G10" s="7" t="s">
        <v>42</v>
      </c>
      <c r="I10" s="8">
        <v>312686242</v>
      </c>
      <c r="K10" s="28" t="s">
        <v>149</v>
      </c>
      <c r="M10" s="8">
        <v>312686242</v>
      </c>
      <c r="O10" s="8">
        <v>912733386</v>
      </c>
      <c r="Q10" s="28" t="s">
        <v>149</v>
      </c>
      <c r="S10" s="8">
        <v>912733386</v>
      </c>
    </row>
    <row r="11" spans="1:19" ht="18.75" x14ac:dyDescent="0.45">
      <c r="A11" s="6" t="s">
        <v>43</v>
      </c>
      <c r="C11" s="7" t="s">
        <v>114</v>
      </c>
      <c r="E11" s="7" t="s">
        <v>45</v>
      </c>
      <c r="G11" s="7" t="s">
        <v>33</v>
      </c>
      <c r="I11" s="8">
        <v>152577606</v>
      </c>
      <c r="K11" s="28" t="s">
        <v>149</v>
      </c>
      <c r="M11" s="8">
        <v>152577606</v>
      </c>
      <c r="O11" s="8">
        <v>458544275</v>
      </c>
      <c r="Q11" s="28" t="s">
        <v>149</v>
      </c>
      <c r="S11" s="8">
        <v>458544275</v>
      </c>
    </row>
    <row r="12" spans="1:19" ht="18.75" x14ac:dyDescent="0.45">
      <c r="A12" s="6" t="s">
        <v>115</v>
      </c>
      <c r="C12" s="7" t="s">
        <v>116</v>
      </c>
      <c r="E12" s="7" t="s">
        <v>151</v>
      </c>
      <c r="G12" s="7">
        <v>5</v>
      </c>
      <c r="I12" s="8">
        <v>39747</v>
      </c>
      <c r="K12" s="28" t="s">
        <v>149</v>
      </c>
      <c r="M12" s="8">
        <v>39747</v>
      </c>
      <c r="O12" s="8">
        <v>102545</v>
      </c>
      <c r="Q12" s="28" t="s">
        <v>149</v>
      </c>
      <c r="S12" s="8">
        <v>102545</v>
      </c>
    </row>
    <row r="13" spans="1:19" ht="18.75" x14ac:dyDescent="0.45">
      <c r="A13" s="6" t="s">
        <v>118</v>
      </c>
      <c r="C13" s="7" t="s">
        <v>116</v>
      </c>
      <c r="E13" s="7" t="s">
        <v>151</v>
      </c>
      <c r="G13" s="7">
        <v>5</v>
      </c>
      <c r="I13" s="8">
        <v>3583525</v>
      </c>
      <c r="K13" s="28" t="s">
        <v>149</v>
      </c>
      <c r="M13" s="8">
        <v>3583525</v>
      </c>
      <c r="O13" s="8">
        <v>3836179</v>
      </c>
      <c r="Q13" s="28" t="s">
        <v>149</v>
      </c>
      <c r="S13" s="8">
        <v>3836179</v>
      </c>
    </row>
    <row r="14" spans="1:19" ht="18.75" x14ac:dyDescent="0.45">
      <c r="A14" s="6" t="s">
        <v>46</v>
      </c>
      <c r="C14" s="7" t="s">
        <v>119</v>
      </c>
      <c r="E14" s="7" t="s">
        <v>48</v>
      </c>
      <c r="G14" s="7" t="s">
        <v>42</v>
      </c>
      <c r="I14" s="8">
        <v>12962683126</v>
      </c>
      <c r="K14" s="28" t="s">
        <v>149</v>
      </c>
      <c r="M14" s="8">
        <v>12962683126</v>
      </c>
      <c r="O14" s="8">
        <v>44759247329</v>
      </c>
      <c r="Q14" s="28" t="s">
        <v>149</v>
      </c>
      <c r="S14" s="8">
        <v>44759247329</v>
      </c>
    </row>
    <row r="15" spans="1:19" ht="18.75" x14ac:dyDescent="0.45">
      <c r="A15" s="6" t="s">
        <v>49</v>
      </c>
      <c r="C15" s="7" t="s">
        <v>51</v>
      </c>
      <c r="E15" s="7" t="s">
        <v>51</v>
      </c>
      <c r="G15" s="7" t="s">
        <v>33</v>
      </c>
      <c r="I15" s="8">
        <v>241073335</v>
      </c>
      <c r="K15" s="28" t="s">
        <v>149</v>
      </c>
      <c r="M15" s="8">
        <v>241073335</v>
      </c>
      <c r="O15" s="8">
        <v>451384842</v>
      </c>
      <c r="Q15" s="28" t="s">
        <v>149</v>
      </c>
      <c r="S15" s="8">
        <v>451384842</v>
      </c>
    </row>
    <row r="16" spans="1:19" ht="18.75" x14ac:dyDescent="0.45">
      <c r="A16" s="6" t="s">
        <v>52</v>
      </c>
      <c r="C16" s="7" t="s">
        <v>120</v>
      </c>
      <c r="E16" s="7" t="s">
        <v>54</v>
      </c>
      <c r="G16" s="7" t="s">
        <v>33</v>
      </c>
      <c r="I16" s="8">
        <v>108434700</v>
      </c>
      <c r="K16" s="28" t="s">
        <v>149</v>
      </c>
      <c r="M16" s="8">
        <v>108434700</v>
      </c>
      <c r="O16" s="8">
        <v>315514979</v>
      </c>
      <c r="Q16" s="28" t="s">
        <v>149</v>
      </c>
      <c r="S16" s="8">
        <v>315514979</v>
      </c>
    </row>
    <row r="17" spans="1:19" ht="18.75" x14ac:dyDescent="0.45">
      <c r="A17" s="6" t="s">
        <v>55</v>
      </c>
      <c r="C17" s="7" t="s">
        <v>121</v>
      </c>
      <c r="E17" s="7" t="s">
        <v>57</v>
      </c>
      <c r="G17" s="7" t="s">
        <v>33</v>
      </c>
      <c r="I17" s="8">
        <v>305621600</v>
      </c>
      <c r="K17" s="28" t="s">
        <v>149</v>
      </c>
      <c r="M17" s="8">
        <v>305621600</v>
      </c>
      <c r="O17" s="8">
        <v>877034619</v>
      </c>
      <c r="Q17" s="28" t="s">
        <v>149</v>
      </c>
      <c r="S17" s="8">
        <v>877034619</v>
      </c>
    </row>
    <row r="18" spans="1:19" ht="18.75" x14ac:dyDescent="0.45">
      <c r="A18" s="6" t="s">
        <v>58</v>
      </c>
      <c r="C18" s="7" t="s">
        <v>60</v>
      </c>
      <c r="E18" s="7" t="s">
        <v>60</v>
      </c>
      <c r="G18" s="7" t="s">
        <v>61</v>
      </c>
      <c r="I18" s="8">
        <v>635136986</v>
      </c>
      <c r="K18" s="28" t="s">
        <v>149</v>
      </c>
      <c r="M18" s="8">
        <v>635136986</v>
      </c>
      <c r="O18" s="8">
        <v>1829147259</v>
      </c>
      <c r="Q18" s="28" t="s">
        <v>149</v>
      </c>
      <c r="S18" s="8">
        <v>1829147259</v>
      </c>
    </row>
    <row r="19" spans="1:19" ht="18.75" x14ac:dyDescent="0.45">
      <c r="A19" s="6" t="s">
        <v>62</v>
      </c>
      <c r="C19" s="7" t="s">
        <v>122</v>
      </c>
      <c r="E19" s="7" t="s">
        <v>64</v>
      </c>
      <c r="G19" s="7" t="s">
        <v>33</v>
      </c>
      <c r="I19" s="8">
        <v>77874725</v>
      </c>
      <c r="K19" s="28" t="s">
        <v>149</v>
      </c>
      <c r="M19" s="8">
        <v>77874725</v>
      </c>
      <c r="O19" s="8">
        <v>143791630</v>
      </c>
      <c r="Q19" s="28" t="s">
        <v>149</v>
      </c>
      <c r="S19" s="8">
        <v>143791630</v>
      </c>
    </row>
    <row r="20" spans="1:19" ht="18.75" x14ac:dyDescent="0.45">
      <c r="A20" s="6" t="s">
        <v>65</v>
      </c>
      <c r="C20" s="7" t="s">
        <v>123</v>
      </c>
      <c r="E20" s="7" t="s">
        <v>67</v>
      </c>
      <c r="G20" s="7" t="s">
        <v>33</v>
      </c>
      <c r="I20" s="8">
        <v>78328316</v>
      </c>
      <c r="K20" s="28" t="s">
        <v>149</v>
      </c>
      <c r="M20" s="8">
        <v>78328316</v>
      </c>
      <c r="O20" s="8">
        <v>227954298</v>
      </c>
      <c r="Q20" s="28" t="s">
        <v>149</v>
      </c>
      <c r="S20" s="8">
        <v>227954298</v>
      </c>
    </row>
    <row r="21" spans="1:19" ht="18.75" x14ac:dyDescent="0.45">
      <c r="A21" s="6" t="s">
        <v>68</v>
      </c>
      <c r="C21" s="7" t="s">
        <v>117</v>
      </c>
      <c r="E21" s="7" t="s">
        <v>71</v>
      </c>
      <c r="G21" s="7" t="s">
        <v>33</v>
      </c>
      <c r="I21" s="8">
        <v>83864610</v>
      </c>
      <c r="K21" s="28" t="s">
        <v>149</v>
      </c>
      <c r="M21" s="8">
        <v>83864610</v>
      </c>
      <c r="O21" s="8">
        <v>249534247</v>
      </c>
      <c r="Q21" s="28" t="s">
        <v>149</v>
      </c>
      <c r="S21" s="8">
        <v>249534247</v>
      </c>
    </row>
    <row r="22" spans="1:19" ht="18.75" x14ac:dyDescent="0.45">
      <c r="A22" s="6" t="s">
        <v>72</v>
      </c>
      <c r="C22" s="7" t="s">
        <v>74</v>
      </c>
      <c r="E22" s="7" t="s">
        <v>74</v>
      </c>
      <c r="G22" s="7" t="s">
        <v>75</v>
      </c>
      <c r="I22" s="8">
        <v>71103715</v>
      </c>
      <c r="K22" s="28" t="s">
        <v>149</v>
      </c>
      <c r="M22" s="8">
        <v>71103715</v>
      </c>
      <c r="O22" s="8">
        <v>207053672</v>
      </c>
      <c r="Q22" s="28" t="s">
        <v>149</v>
      </c>
      <c r="S22" s="8">
        <v>207053672</v>
      </c>
    </row>
    <row r="23" spans="1:19" ht="18.75" x14ac:dyDescent="0.45">
      <c r="A23" s="6" t="s">
        <v>124</v>
      </c>
      <c r="C23" s="7" t="s">
        <v>125</v>
      </c>
      <c r="E23" s="7" t="s">
        <v>126</v>
      </c>
      <c r="G23" s="7" t="s">
        <v>42</v>
      </c>
      <c r="I23" s="28" t="s">
        <v>149</v>
      </c>
      <c r="K23" s="28" t="s">
        <v>149</v>
      </c>
      <c r="M23" s="28" t="s">
        <v>149</v>
      </c>
      <c r="N23" s="7"/>
      <c r="O23" s="8">
        <v>6764246</v>
      </c>
      <c r="Q23" s="28" t="s">
        <v>149</v>
      </c>
      <c r="S23" s="8">
        <v>6764246</v>
      </c>
    </row>
    <row r="24" spans="1:19" ht="18.75" x14ac:dyDescent="0.45">
      <c r="A24" s="13"/>
      <c r="I24" s="4">
        <f>SUM(I9:$I$23)</f>
        <v>15838402634</v>
      </c>
      <c r="K24" s="29" t="s">
        <v>149</v>
      </c>
      <c r="M24" s="4">
        <f>SUM(M9:$M$23)</f>
        <v>15838402634</v>
      </c>
      <c r="O24" s="4">
        <f>SUM(O9:$O$23)</f>
        <v>51248037907</v>
      </c>
      <c r="Q24" s="29" t="s">
        <v>149</v>
      </c>
      <c r="S24" s="4">
        <f>SUM(S9:$S$23)</f>
        <v>51248037907</v>
      </c>
    </row>
    <row r="25" spans="1:19" ht="18.75" x14ac:dyDescent="0.45">
      <c r="I25" s="5"/>
      <c r="K25" s="5"/>
      <c r="M25" s="5"/>
      <c r="O25" s="5"/>
      <c r="Q25" s="5"/>
      <c r="S25" s="5"/>
    </row>
  </sheetData>
  <sheetProtection algorithmName="SHA-512" hashValue="jdjq7H5/ws+T+JU7SPLGx4NQKn9mT5Tkw3B1Ye1sjCqGp+8eQ44E+w7k8kI1EQkr1FV1ndr5IBuvWj/cQpXDtQ==" saltValue="qn2S2xUIiwXGebXQaFzxGA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18"/>
  <sheetViews>
    <sheetView rightToLeft="1" view="pageBreakPreview" zoomScale="60" zoomScaleNormal="100" workbookViewId="0">
      <selection sqref="A1:XFD1048576"/>
    </sheetView>
  </sheetViews>
  <sheetFormatPr defaultRowHeight="18" x14ac:dyDescent="0.45"/>
  <cols>
    <col min="1" max="1" width="30.42578125" style="1" bestFit="1" customWidth="1"/>
    <col min="2" max="2" width="1.42578125" style="1" customWidth="1"/>
    <col min="3" max="3" width="17" style="1" bestFit="1" customWidth="1"/>
    <col min="4" max="4" width="1.42578125" style="1" customWidth="1"/>
    <col min="5" max="5" width="23.28515625" style="1" bestFit="1" customWidth="1"/>
    <col min="6" max="6" width="1.42578125" style="1" customWidth="1"/>
    <col min="7" max="7" width="23" style="1" bestFit="1" customWidth="1"/>
    <col min="8" max="8" width="1.42578125" style="1" customWidth="1"/>
    <col min="9" max="9" width="21.28515625" style="1" bestFit="1" customWidth="1"/>
    <col min="10" max="10" width="1.42578125" style="1" customWidth="1"/>
    <col min="11" max="11" width="17" style="1" bestFit="1" customWidth="1"/>
    <col min="12" max="12" width="1.42578125" style="1" customWidth="1"/>
    <col min="13" max="13" width="23" style="1" bestFit="1" customWidth="1"/>
    <col min="14" max="14" width="1.42578125" style="1" customWidth="1"/>
    <col min="15" max="15" width="23.28515625" style="1" bestFit="1" customWidth="1"/>
    <col min="16" max="16" width="1.42578125" style="1" customWidth="1"/>
    <col min="17" max="17" width="21.5703125" style="1" bestFit="1" customWidth="1"/>
    <col min="18" max="16384" width="9.140625" style="1"/>
  </cols>
  <sheetData>
    <row r="1" spans="1:17" ht="20.100000000000001" customHeight="1" x14ac:dyDescent="0.45">
      <c r="A1" s="43" t="str">
        <f>'5'!A1:S1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43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44" t="s">
        <v>127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38" t="s">
        <v>106</v>
      </c>
      <c r="D7" s="39"/>
      <c r="E7" s="39"/>
      <c r="F7" s="39"/>
      <c r="G7" s="39"/>
      <c r="H7" s="39"/>
      <c r="I7" s="39"/>
      <c r="K7" s="38" t="s">
        <v>6</v>
      </c>
      <c r="L7" s="39"/>
      <c r="M7" s="39"/>
      <c r="N7" s="39"/>
      <c r="O7" s="39"/>
      <c r="P7" s="39"/>
      <c r="Q7" s="39"/>
    </row>
    <row r="8" spans="1:17" ht="42" x14ac:dyDescent="0.45">
      <c r="A8" s="9" t="s">
        <v>95</v>
      </c>
      <c r="C8" s="3" t="s">
        <v>8</v>
      </c>
      <c r="E8" s="3" t="s">
        <v>10</v>
      </c>
      <c r="G8" s="3" t="s">
        <v>128</v>
      </c>
      <c r="I8" s="3" t="s">
        <v>129</v>
      </c>
      <c r="K8" s="3" t="s">
        <v>8</v>
      </c>
      <c r="M8" s="3" t="s">
        <v>10</v>
      </c>
      <c r="O8" s="3" t="s">
        <v>128</v>
      </c>
      <c r="Q8" s="3" t="s">
        <v>129</v>
      </c>
    </row>
    <row r="9" spans="1:17" ht="18.75" x14ac:dyDescent="0.45">
      <c r="A9" s="6" t="s">
        <v>16</v>
      </c>
      <c r="C9" s="8">
        <v>59065000</v>
      </c>
      <c r="E9" s="8">
        <v>612826738538</v>
      </c>
      <c r="G9" s="8">
        <v>597589789653</v>
      </c>
      <c r="I9" s="8">
        <v>15236948885</v>
      </c>
      <c r="K9" s="8">
        <v>107965000</v>
      </c>
      <c r="M9" s="8">
        <v>1113465173339</v>
      </c>
      <c r="O9" s="8">
        <v>1092336512250</v>
      </c>
      <c r="Q9" s="8">
        <v>21128661089</v>
      </c>
    </row>
    <row r="10" spans="1:17" ht="18.75" x14ac:dyDescent="0.45">
      <c r="A10" s="6" t="s">
        <v>46</v>
      </c>
      <c r="C10" s="8">
        <v>645000</v>
      </c>
      <c r="E10" s="8">
        <v>644532375000</v>
      </c>
      <c r="G10" s="8">
        <v>610136565780</v>
      </c>
      <c r="I10" s="8">
        <v>34395809220</v>
      </c>
      <c r="K10" s="8">
        <v>645000</v>
      </c>
      <c r="M10" s="8">
        <v>644532375000</v>
      </c>
      <c r="O10" s="8">
        <v>610136565780</v>
      </c>
      <c r="Q10" s="8">
        <v>34395809220</v>
      </c>
    </row>
    <row r="11" spans="1:17" ht="18.75" x14ac:dyDescent="0.45">
      <c r="A11" s="6" t="s">
        <v>58</v>
      </c>
      <c r="C11" s="17" t="s">
        <v>149</v>
      </c>
      <c r="D11" s="19"/>
      <c r="E11" s="17" t="s">
        <v>149</v>
      </c>
      <c r="F11" s="19"/>
      <c r="G11" s="17" t="s">
        <v>149</v>
      </c>
      <c r="H11" s="19"/>
      <c r="I11" s="17" t="s">
        <v>149</v>
      </c>
      <c r="J11" s="7"/>
      <c r="K11" s="8">
        <v>90000</v>
      </c>
      <c r="M11" s="8">
        <v>89938750000</v>
      </c>
      <c r="O11" s="8">
        <v>89982142857</v>
      </c>
      <c r="Q11" s="8">
        <v>-43392857</v>
      </c>
    </row>
    <row r="12" spans="1:17" ht="18.75" x14ac:dyDescent="0.45">
      <c r="A12" s="6" t="s">
        <v>124</v>
      </c>
      <c r="C12" s="17" t="s">
        <v>149</v>
      </c>
      <c r="D12" s="19"/>
      <c r="E12" s="17" t="s">
        <v>149</v>
      </c>
      <c r="F12" s="19"/>
      <c r="G12" s="17" t="s">
        <v>149</v>
      </c>
      <c r="H12" s="19"/>
      <c r="I12" s="17" t="s">
        <v>149</v>
      </c>
      <c r="J12" s="7"/>
      <c r="K12" s="8">
        <v>15000</v>
      </c>
      <c r="M12" s="8">
        <v>14989125000</v>
      </c>
      <c r="O12" s="8">
        <v>15000000000</v>
      </c>
      <c r="Q12" s="8">
        <v>-10875000</v>
      </c>
    </row>
    <row r="13" spans="1:17" ht="18.75" x14ac:dyDescent="0.45">
      <c r="A13" s="6" t="s">
        <v>68</v>
      </c>
      <c r="C13" s="8">
        <v>5500</v>
      </c>
      <c r="E13" s="8">
        <v>5500000000</v>
      </c>
      <c r="G13" s="8">
        <v>5496012500</v>
      </c>
      <c r="I13" s="8">
        <v>3987500</v>
      </c>
      <c r="K13" s="8">
        <v>5500</v>
      </c>
      <c r="M13" s="8">
        <v>5500000000</v>
      </c>
      <c r="O13" s="8">
        <v>5496012500</v>
      </c>
      <c r="Q13" s="8">
        <v>3987500</v>
      </c>
    </row>
    <row r="14" spans="1:17" ht="18.75" x14ac:dyDescent="0.45">
      <c r="A14" s="6" t="s">
        <v>17</v>
      </c>
      <c r="C14" s="8">
        <v>372985763</v>
      </c>
      <c r="E14" s="8">
        <v>2629074103901</v>
      </c>
      <c r="G14" s="8">
        <v>2788003733666</v>
      </c>
      <c r="I14" s="8">
        <v>-158929629765</v>
      </c>
      <c r="K14" s="8">
        <v>374985763</v>
      </c>
      <c r="M14" s="8">
        <v>2646580788806</v>
      </c>
      <c r="O14" s="8">
        <v>2802959033771</v>
      </c>
      <c r="Q14" s="8">
        <v>-156378244965</v>
      </c>
    </row>
    <row r="15" spans="1:17" ht="18.75" x14ac:dyDescent="0.45">
      <c r="A15" s="13"/>
      <c r="C15" s="13"/>
      <c r="E15" s="4">
        <f>SUM(E9:$E$14)</f>
        <v>3891933217439</v>
      </c>
      <c r="G15" s="4">
        <f>SUM(G9:$G$14)</f>
        <v>4001226101599</v>
      </c>
      <c r="I15" s="4">
        <f>SUM(I9:$I$14)</f>
        <v>-109292884160</v>
      </c>
      <c r="K15" s="13"/>
      <c r="M15" s="4">
        <f>SUM(M9:$M$14)</f>
        <v>4515006212145</v>
      </c>
      <c r="O15" s="4">
        <f>SUM(O9:$O$14)</f>
        <v>4615910267158</v>
      </c>
      <c r="Q15" s="4">
        <f>SUM(Q9:$Q$14)</f>
        <v>-100904055013</v>
      </c>
    </row>
    <row r="16" spans="1:17" ht="18.75" x14ac:dyDescent="0.45">
      <c r="C16" s="13"/>
      <c r="E16" s="5"/>
      <c r="G16" s="5"/>
      <c r="I16" s="5"/>
      <c r="K16" s="13"/>
      <c r="M16" s="5"/>
      <c r="O16" s="5"/>
      <c r="Q16" s="5"/>
    </row>
    <row r="18" spans="1:17" ht="18.75" x14ac:dyDescent="0.45">
      <c r="A18" s="45" t="s">
        <v>130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</row>
  </sheetData>
  <sheetProtection algorithmName="SHA-512" hashValue="VpCCtILOVbV44ZzPu52Mlcqrjp++38aIcWCeaNbTRRdX4GnBKp9heD/FE/Y74jxnk8tR6RRW7iwo3RSaXmQrkA==" saltValue="FwBL6qkv59xaauy/BnIn1Q==" spinCount="100000" sheet="1" objects="1" scenarios="1"/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26"/>
  <sheetViews>
    <sheetView rightToLeft="1" view="pageBreakPreview" zoomScale="60" zoomScaleNormal="100" workbookViewId="0">
      <selection activeCell="Z18" sqref="Z18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23.28515625" style="1" bestFit="1" customWidth="1"/>
    <col min="6" max="6" width="2.28515625" style="1" customWidth="1"/>
    <col min="7" max="7" width="23.28515625" style="1" bestFit="1" customWidth="1"/>
    <col min="8" max="8" width="2.28515625" style="1" customWidth="1"/>
    <col min="9" max="9" width="24" style="1" bestFit="1" customWidth="1"/>
    <col min="10" max="10" width="2.28515625" style="1" customWidth="1"/>
    <col min="11" max="11" width="17.28515625" style="1" bestFit="1" customWidth="1"/>
    <col min="12" max="12" width="2.28515625" style="1" customWidth="1"/>
    <col min="13" max="13" width="23.28515625" style="1" bestFit="1" customWidth="1"/>
    <col min="14" max="14" width="2.28515625" style="1" customWidth="1"/>
    <col min="15" max="15" width="23.28515625" style="1" bestFit="1" customWidth="1"/>
    <col min="16" max="16" width="2.28515625" style="1" customWidth="1"/>
    <col min="17" max="17" width="24" style="1" bestFit="1" customWidth="1"/>
    <col min="18" max="18" width="17.28515625" style="1" customWidth="1"/>
    <col min="19" max="16384" width="9.140625" style="1"/>
  </cols>
  <sheetData>
    <row r="1" spans="1:17" ht="20.100000000000001" customHeight="1" x14ac:dyDescent="0.45">
      <c r="A1" s="43" t="str">
        <f>'6'!A1:Q1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43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44" t="s">
        <v>131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38" t="s">
        <v>106</v>
      </c>
      <c r="D7" s="39"/>
      <c r="E7" s="39"/>
      <c r="F7" s="39"/>
      <c r="G7" s="39"/>
      <c r="H7" s="39"/>
      <c r="I7" s="39"/>
      <c r="K7" s="38" t="s">
        <v>6</v>
      </c>
      <c r="L7" s="39"/>
      <c r="M7" s="39"/>
      <c r="N7" s="39"/>
      <c r="O7" s="39"/>
      <c r="P7" s="39"/>
      <c r="Q7" s="39"/>
    </row>
    <row r="8" spans="1:17" ht="33.75" customHeight="1" x14ac:dyDescent="0.45">
      <c r="A8" s="9" t="s">
        <v>95</v>
      </c>
      <c r="C8" s="3" t="s">
        <v>8</v>
      </c>
      <c r="E8" s="3" t="s">
        <v>10</v>
      </c>
      <c r="G8" s="3" t="s">
        <v>128</v>
      </c>
      <c r="I8" s="3" t="s">
        <v>132</v>
      </c>
      <c r="K8" s="3" t="s">
        <v>8</v>
      </c>
      <c r="M8" s="3" t="s">
        <v>10</v>
      </c>
      <c r="O8" s="3" t="s">
        <v>128</v>
      </c>
      <c r="Q8" s="3" t="s">
        <v>132</v>
      </c>
    </row>
    <row r="9" spans="1:17" ht="33.75" customHeight="1" x14ac:dyDescent="0.45">
      <c r="A9" s="6" t="s">
        <v>28</v>
      </c>
      <c r="C9" s="8">
        <v>120000</v>
      </c>
      <c r="E9" s="8">
        <v>114972584400</v>
      </c>
      <c r="G9" s="8">
        <v>120087000000</v>
      </c>
      <c r="I9" s="8">
        <v>-5114415600</v>
      </c>
      <c r="K9" s="8">
        <v>120000</v>
      </c>
      <c r="M9" s="8">
        <v>114972584400</v>
      </c>
      <c r="O9" s="8">
        <v>120087000000</v>
      </c>
      <c r="Q9" s="8">
        <v>-5114415600</v>
      </c>
    </row>
    <row r="10" spans="1:17" ht="33.75" customHeight="1" x14ac:dyDescent="0.45">
      <c r="A10" s="6" t="s">
        <v>34</v>
      </c>
      <c r="C10" s="8">
        <v>1000</v>
      </c>
      <c r="E10" s="8">
        <v>2110202993</v>
      </c>
      <c r="G10" s="8">
        <v>2110202993</v>
      </c>
      <c r="I10" s="28" t="s">
        <v>149</v>
      </c>
      <c r="K10" s="8">
        <v>1000</v>
      </c>
      <c r="M10" s="8">
        <v>2110202993</v>
      </c>
      <c r="O10" s="8">
        <v>2113265006</v>
      </c>
      <c r="Q10" s="8">
        <v>-3062013</v>
      </c>
    </row>
    <row r="11" spans="1:17" ht="33.75" customHeight="1" x14ac:dyDescent="0.45">
      <c r="A11" s="6" t="s">
        <v>16</v>
      </c>
      <c r="C11" s="28" t="s">
        <v>149</v>
      </c>
      <c r="E11" s="28" t="s">
        <v>149</v>
      </c>
      <c r="G11" s="8">
        <v>10727876391</v>
      </c>
      <c r="I11" s="8">
        <v>-10727876391</v>
      </c>
      <c r="K11" s="28" t="s">
        <v>149</v>
      </c>
      <c r="M11" s="28" t="s">
        <v>149</v>
      </c>
      <c r="O11" s="28" t="s">
        <v>149</v>
      </c>
      <c r="Q11" s="28" t="s">
        <v>149</v>
      </c>
    </row>
    <row r="12" spans="1:17" ht="33.75" customHeight="1" x14ac:dyDescent="0.45">
      <c r="A12" s="6" t="s">
        <v>39</v>
      </c>
      <c r="C12" s="8">
        <v>22920</v>
      </c>
      <c r="E12" s="8">
        <v>23361450660</v>
      </c>
      <c r="G12" s="8">
        <v>23361450660</v>
      </c>
      <c r="I12" s="28" t="s">
        <v>149</v>
      </c>
      <c r="K12" s="8">
        <v>22920</v>
      </c>
      <c r="M12" s="8">
        <v>23361450660</v>
      </c>
      <c r="O12" s="8">
        <v>23361450660</v>
      </c>
      <c r="Q12" s="28" t="s">
        <v>149</v>
      </c>
    </row>
    <row r="13" spans="1:17" ht="33.75" customHeight="1" x14ac:dyDescent="0.45">
      <c r="A13" s="6" t="s">
        <v>43</v>
      </c>
      <c r="C13" s="8">
        <v>10000</v>
      </c>
      <c r="E13" s="8">
        <v>10092677500</v>
      </c>
      <c r="G13" s="8">
        <v>10092677500</v>
      </c>
      <c r="I13" s="28" t="s">
        <v>149</v>
      </c>
      <c r="K13" s="8">
        <v>10000</v>
      </c>
      <c r="M13" s="8">
        <v>10092677500</v>
      </c>
      <c r="O13" s="8">
        <v>9992750000</v>
      </c>
      <c r="Q13" s="8">
        <v>99927500</v>
      </c>
    </row>
    <row r="14" spans="1:17" ht="33.75" customHeight="1" x14ac:dyDescent="0.45">
      <c r="A14" s="6" t="s">
        <v>46</v>
      </c>
      <c r="C14" s="8">
        <v>555000</v>
      </c>
      <c r="E14" s="8">
        <v>537959696250</v>
      </c>
      <c r="G14" s="8">
        <v>554014847820</v>
      </c>
      <c r="I14" s="8">
        <v>-16055151570</v>
      </c>
      <c r="K14" s="8">
        <v>555000</v>
      </c>
      <c r="M14" s="8">
        <v>537959696250</v>
      </c>
      <c r="O14" s="8">
        <v>525403606020</v>
      </c>
      <c r="Q14" s="8">
        <v>12556090230</v>
      </c>
    </row>
    <row r="15" spans="1:17" ht="33.75" customHeight="1" x14ac:dyDescent="0.45">
      <c r="A15" s="6" t="s">
        <v>49</v>
      </c>
      <c r="C15" s="8">
        <v>15000</v>
      </c>
      <c r="E15" s="8">
        <v>14732661071</v>
      </c>
      <c r="G15" s="8">
        <v>14677800874</v>
      </c>
      <c r="I15" s="8">
        <v>54860197</v>
      </c>
      <c r="K15" s="8">
        <v>15000</v>
      </c>
      <c r="M15" s="8">
        <v>14732661071</v>
      </c>
      <c r="O15" s="8">
        <v>15010875000</v>
      </c>
      <c r="Q15" s="8">
        <v>-278213929</v>
      </c>
    </row>
    <row r="16" spans="1:17" ht="33.75" customHeight="1" x14ac:dyDescent="0.45">
      <c r="A16" s="6" t="s">
        <v>52</v>
      </c>
      <c r="C16" s="8">
        <v>7000</v>
      </c>
      <c r="E16" s="8">
        <v>7358661100</v>
      </c>
      <c r="G16" s="8">
        <v>7274722000</v>
      </c>
      <c r="I16" s="8">
        <v>83939100</v>
      </c>
      <c r="K16" s="8">
        <v>7000</v>
      </c>
      <c r="M16" s="8">
        <v>7358661100</v>
      </c>
      <c r="O16" s="8">
        <v>7344671250</v>
      </c>
      <c r="Q16" s="8">
        <v>13989850</v>
      </c>
    </row>
    <row r="17" spans="1:17" ht="33.75" customHeight="1" x14ac:dyDescent="0.45">
      <c r="A17" s="6" t="s">
        <v>55</v>
      </c>
      <c r="C17" s="8">
        <v>20200</v>
      </c>
      <c r="E17" s="8">
        <v>20387208550</v>
      </c>
      <c r="G17" s="8">
        <v>20387208550</v>
      </c>
      <c r="I17" s="28" t="s">
        <v>149</v>
      </c>
      <c r="K17" s="8">
        <v>20200</v>
      </c>
      <c r="M17" s="8">
        <v>20387208550</v>
      </c>
      <c r="O17" s="8">
        <v>20359871750</v>
      </c>
      <c r="Q17" s="8">
        <v>27336800</v>
      </c>
    </row>
    <row r="18" spans="1:17" ht="33.75" customHeight="1" x14ac:dyDescent="0.45">
      <c r="A18" s="6" t="s">
        <v>58</v>
      </c>
      <c r="C18" s="8">
        <v>50000</v>
      </c>
      <c r="E18" s="8">
        <v>48226510412</v>
      </c>
      <c r="G18" s="8">
        <v>48226510412</v>
      </c>
      <c r="I18" s="28" t="s">
        <v>149</v>
      </c>
      <c r="K18" s="8">
        <v>50000</v>
      </c>
      <c r="M18" s="8">
        <v>48226510412</v>
      </c>
      <c r="O18" s="8">
        <v>50024107143</v>
      </c>
      <c r="Q18" s="8">
        <v>-1797596731</v>
      </c>
    </row>
    <row r="19" spans="1:17" ht="33.75" customHeight="1" x14ac:dyDescent="0.45">
      <c r="A19" s="6" t="s">
        <v>62</v>
      </c>
      <c r="C19" s="8">
        <v>5000</v>
      </c>
      <c r="E19" s="8">
        <v>5046338750</v>
      </c>
      <c r="G19" s="8">
        <v>5046338750</v>
      </c>
      <c r="I19" s="28" t="s">
        <v>149</v>
      </c>
      <c r="K19" s="8">
        <v>5000</v>
      </c>
      <c r="M19" s="8">
        <v>5046338750</v>
      </c>
      <c r="O19" s="8">
        <v>5003625000</v>
      </c>
      <c r="Q19" s="8">
        <v>42713750</v>
      </c>
    </row>
    <row r="20" spans="1:17" ht="33.75" customHeight="1" x14ac:dyDescent="0.45">
      <c r="A20" s="6" t="s">
        <v>65</v>
      </c>
      <c r="C20" s="8">
        <v>5000</v>
      </c>
      <c r="E20" s="8">
        <v>4715029124</v>
      </c>
      <c r="G20" s="8">
        <v>4739211579</v>
      </c>
      <c r="I20" s="8">
        <v>-24182455</v>
      </c>
      <c r="K20" s="8">
        <v>5000</v>
      </c>
      <c r="M20" s="8">
        <v>4715029124</v>
      </c>
      <c r="O20" s="8">
        <v>5251190125</v>
      </c>
      <c r="Q20" s="8">
        <v>-536161001</v>
      </c>
    </row>
    <row r="21" spans="1:17" ht="33.75" customHeight="1" x14ac:dyDescent="0.45">
      <c r="A21" s="6" t="s">
        <v>17</v>
      </c>
      <c r="C21" s="8">
        <v>729570219</v>
      </c>
      <c r="E21" s="8">
        <v>5088529904522</v>
      </c>
      <c r="G21" s="8">
        <v>5748215018318</v>
      </c>
      <c r="I21" s="8">
        <v>-659685113796</v>
      </c>
      <c r="K21" s="8">
        <v>729570219</v>
      </c>
      <c r="M21" s="8">
        <v>5088529904522</v>
      </c>
      <c r="O21" s="8">
        <v>5453934449140</v>
      </c>
      <c r="Q21" s="8">
        <v>-365404544618</v>
      </c>
    </row>
    <row r="22" spans="1:17" ht="33.75" customHeight="1" x14ac:dyDescent="0.45">
      <c r="A22" s="6" t="s">
        <v>72</v>
      </c>
      <c r="C22" s="8">
        <v>4500</v>
      </c>
      <c r="E22" s="8">
        <v>4586672250</v>
      </c>
      <c r="G22" s="8">
        <v>4586672250</v>
      </c>
      <c r="I22" s="28" t="s">
        <v>149</v>
      </c>
      <c r="K22" s="8">
        <v>4500</v>
      </c>
      <c r="M22" s="8">
        <v>4586672250</v>
      </c>
      <c r="O22" s="8">
        <v>4586672250</v>
      </c>
      <c r="Q22" s="28" t="s">
        <v>149</v>
      </c>
    </row>
    <row r="23" spans="1:17" ht="18.75" x14ac:dyDescent="0.45">
      <c r="A23" s="13"/>
      <c r="C23" s="13" t="s">
        <v>150</v>
      </c>
      <c r="E23" s="4">
        <f>SUM(E9:$E$22)</f>
        <v>5882079597582</v>
      </c>
      <c r="G23" s="4">
        <f>SUM(G9:$G$22)</f>
        <v>6573547538097</v>
      </c>
      <c r="I23" s="4">
        <f>SUM(I9:$I$22)</f>
        <v>-691467940515</v>
      </c>
      <c r="K23" s="13" t="s">
        <v>150</v>
      </c>
      <c r="M23" s="4">
        <f>SUM(M9:$M$22)</f>
        <v>5882079597582</v>
      </c>
      <c r="O23" s="4">
        <f>SUM(O9:$O$22)</f>
        <v>6242473533344</v>
      </c>
      <c r="Q23" s="4">
        <f>SUM(Q9:$Q$22)</f>
        <v>-360393935762</v>
      </c>
    </row>
    <row r="24" spans="1:17" ht="18.75" x14ac:dyDescent="0.45">
      <c r="C24" s="13"/>
      <c r="E24" s="5"/>
      <c r="G24" s="5"/>
      <c r="I24" s="5"/>
      <c r="K24" s="13"/>
      <c r="M24" s="5"/>
      <c r="O24" s="5"/>
      <c r="Q24" s="5"/>
    </row>
    <row r="26" spans="1:17" ht="18.75" x14ac:dyDescent="0.45">
      <c r="A26" s="45" t="s">
        <v>130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</row>
  </sheetData>
  <sheetProtection algorithmName="SHA-512" hashValue="0bjsP2NGfyjYoeADKtC/m3xJrWIu6Na1xiFu9O1YThMV/s6Q2FxuiUFmPojr1mLAnCsfl6jHCSEaQV7+amxCdQ==" saltValue="NjeXD8sL+R4nGGHyUJabUg==" spinCount="100000" sheet="1" objects="1" scenarios="1"/>
  <mergeCells count="7">
    <mergeCell ref="A26:Q2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2"/>
  <sheetViews>
    <sheetView rightToLeft="1" view="pageBreakPreview" zoomScale="60" zoomScaleNormal="100" workbookViewId="0">
      <selection activeCell="H19" sqref="H19"/>
    </sheetView>
  </sheetViews>
  <sheetFormatPr defaultRowHeight="18" x14ac:dyDescent="0.45"/>
  <cols>
    <col min="1" max="1" width="14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21.28515625" style="1" bestFit="1" customWidth="1"/>
    <col min="6" max="6" width="1.42578125" style="1" customWidth="1"/>
    <col min="7" max="7" width="21.140625" style="1" bestFit="1" customWidth="1"/>
    <col min="8" max="8" width="1.42578125" style="1" customWidth="1"/>
    <col min="9" max="9" width="21.140625" style="1" bestFit="1" customWidth="1"/>
    <col min="10" max="10" width="1.42578125" style="1" customWidth="1"/>
    <col min="11" max="11" width="16.5703125" style="1" bestFit="1" customWidth="1"/>
    <col min="12" max="12" width="1.42578125" style="1" customWidth="1"/>
    <col min="13" max="13" width="13.7109375" style="1" bestFit="1" customWidth="1"/>
    <col min="14" max="14" width="1.42578125" style="1" customWidth="1"/>
    <col min="15" max="15" width="21.140625" style="1" bestFit="1" customWidth="1"/>
    <col min="16" max="16" width="1.42578125" style="1" customWidth="1"/>
    <col min="17" max="17" width="21.28515625" style="1" bestFit="1" customWidth="1"/>
    <col min="18" max="18" width="1.42578125" style="1" customWidth="1"/>
    <col min="19" max="19" width="21.5703125" style="1" bestFit="1" customWidth="1"/>
    <col min="20" max="20" width="1.42578125" style="1" customWidth="1"/>
    <col min="21" max="21" width="16.5703125" style="1" bestFit="1" customWidth="1"/>
    <col min="22" max="16384" width="9.140625" style="1"/>
  </cols>
  <sheetData>
    <row r="1" spans="1:21" ht="20.100000000000001" customHeight="1" x14ac:dyDescent="0.45">
      <c r="A1" s="43" t="str">
        <f>'7'!A1:Q1</f>
        <v>صندوق سرمایه گذاری اختصاصی بازارگردان صنعت مس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20.100000000000001" customHeight="1" x14ac:dyDescent="0.45">
      <c r="A2" s="43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0.100000000000001" customHeight="1" x14ac:dyDescent="0.45">
      <c r="A3" s="43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5" spans="1:21" ht="21" x14ac:dyDescent="0.45">
      <c r="A5" s="44" t="s">
        <v>133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7" spans="1:21" ht="21" x14ac:dyDescent="0.45">
      <c r="C7" s="38" t="s">
        <v>106</v>
      </c>
      <c r="D7" s="39"/>
      <c r="E7" s="39"/>
      <c r="F7" s="39"/>
      <c r="G7" s="39"/>
      <c r="H7" s="39"/>
      <c r="I7" s="39"/>
      <c r="J7" s="39"/>
      <c r="K7" s="39"/>
      <c r="M7" s="38" t="s">
        <v>6</v>
      </c>
      <c r="N7" s="39"/>
      <c r="O7" s="39"/>
      <c r="P7" s="39"/>
      <c r="Q7" s="39"/>
      <c r="R7" s="39"/>
      <c r="S7" s="39"/>
      <c r="T7" s="39"/>
      <c r="U7" s="39"/>
    </row>
    <row r="8" spans="1:21" ht="42" x14ac:dyDescent="0.45">
      <c r="A8" s="2" t="s">
        <v>134</v>
      </c>
      <c r="C8" s="3" t="s">
        <v>105</v>
      </c>
      <c r="E8" s="3" t="s">
        <v>135</v>
      </c>
      <c r="G8" s="3" t="s">
        <v>136</v>
      </c>
      <c r="I8" s="3" t="s">
        <v>137</v>
      </c>
      <c r="K8" s="3" t="s">
        <v>138</v>
      </c>
      <c r="M8" s="3" t="s">
        <v>105</v>
      </c>
      <c r="O8" s="3" t="s">
        <v>135</v>
      </c>
      <c r="Q8" s="3" t="s">
        <v>136</v>
      </c>
      <c r="S8" s="3" t="s">
        <v>137</v>
      </c>
      <c r="U8" s="3" t="s">
        <v>138</v>
      </c>
    </row>
    <row r="9" spans="1:21" ht="37.5" x14ac:dyDescent="0.45">
      <c r="A9" s="6" t="s">
        <v>16</v>
      </c>
      <c r="C9" s="28" t="s">
        <v>149</v>
      </c>
      <c r="E9" s="8">
        <v>-10727876391</v>
      </c>
      <c r="G9" s="8">
        <v>15236948885</v>
      </c>
      <c r="I9" s="8">
        <v>4509072494</v>
      </c>
      <c r="K9" s="22">
        <f>I9*100/'0'!$BH$1</f>
        <v>7.5683732407849841E-2</v>
      </c>
      <c r="M9" s="28" t="s">
        <v>149</v>
      </c>
      <c r="O9" s="28" t="s">
        <v>149</v>
      </c>
      <c r="Q9" s="8">
        <v>21128661089</v>
      </c>
      <c r="S9" s="8">
        <v>21128661089</v>
      </c>
      <c r="U9" s="22">
        <f>S9*100/'4'!$E$11</f>
        <v>-5.3852429574058478</v>
      </c>
    </row>
    <row r="10" spans="1:21" ht="18.75" x14ac:dyDescent="0.45">
      <c r="A10" s="6" t="s">
        <v>17</v>
      </c>
      <c r="C10" s="28" t="s">
        <v>149</v>
      </c>
      <c r="E10" s="8">
        <v>-659685113796</v>
      </c>
      <c r="G10" s="8">
        <v>-158929629765</v>
      </c>
      <c r="I10" s="8">
        <v>-818614743561</v>
      </c>
      <c r="K10" s="22">
        <f>I10*100/'0'!$BH$1</f>
        <v>-13.740257953100752</v>
      </c>
      <c r="M10" s="28" t="s">
        <v>149</v>
      </c>
      <c r="O10" s="8">
        <v>-365404544618</v>
      </c>
      <c r="Q10" s="8">
        <v>-156378244965</v>
      </c>
      <c r="S10" s="8">
        <v>-521782789583</v>
      </c>
      <c r="U10" s="22">
        <f>S10*100/'4'!$E$11</f>
        <v>132.99125207514129</v>
      </c>
    </row>
    <row r="11" spans="1:21" ht="18.75" x14ac:dyDescent="0.45">
      <c r="A11" s="13"/>
      <c r="C11" s="29" t="s">
        <v>149</v>
      </c>
      <c r="E11" s="4">
        <f>SUM(E9:$E$10)</f>
        <v>-670412990187</v>
      </c>
      <c r="G11" s="4">
        <f>SUM(G9:$G$10)</f>
        <v>-143692680880</v>
      </c>
      <c r="I11" s="4">
        <f>SUM(I9:$I$10)</f>
        <v>-814105671067</v>
      </c>
      <c r="K11" s="23">
        <f>SUM(K9:$K$10)</f>
        <v>-13.664574220692902</v>
      </c>
      <c r="M11" s="29" t="s">
        <v>149</v>
      </c>
      <c r="O11" s="4">
        <f>SUM(O9:$O$10)</f>
        <v>-365404544618</v>
      </c>
      <c r="Q11" s="4">
        <f>SUM(Q9:$Q$10)</f>
        <v>-135249583876</v>
      </c>
      <c r="S11" s="4">
        <f>SUM(S9:$S$10)</f>
        <v>-500654128494</v>
      </c>
      <c r="U11" s="23">
        <f>SUM(U9:$U$10)</f>
        <v>127.60600911773544</v>
      </c>
    </row>
    <row r="12" spans="1:21" ht="18.75" x14ac:dyDescent="0.45">
      <c r="C12" s="5"/>
      <c r="E12" s="5"/>
      <c r="G12" s="5"/>
      <c r="I12" s="5"/>
      <c r="K12" s="5"/>
      <c r="M12" s="5"/>
      <c r="O12" s="5"/>
      <c r="Q12" s="5"/>
      <c r="S12" s="5"/>
      <c r="U12" s="5"/>
    </row>
  </sheetData>
  <sheetProtection algorithmName="SHA-512" hashValue="mJmZ0E6RyiyZj9US+Nr02H37cvH5DjyON+sn9sCCtRSPswb79G0bVwufjPE+csa8l0QXKYQjZTCOZGBDR3QohA==" saltValue="dXYk793lTmO+RYj32/dOMg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2023-06-24T12:14:53Z</dcterms:created>
  <dcterms:modified xsi:type="dcterms:W3CDTF">2023-06-26T07:33:08Z</dcterms:modified>
</cp:coreProperties>
</file>