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Tibfs01\006-md\001-Fund\001-Sabad\صندوق و سبد\افشای پرتفوی برای سازمان\بازارگردانی مس\1402\04\"/>
    </mc:Choice>
  </mc:AlternateContent>
  <bookViews>
    <workbookView xWindow="120" yWindow="15" windowWidth="18975" windowHeight="11955"/>
  </bookViews>
  <sheets>
    <sheet name="0" sheetId="1" r:id="rId1"/>
    <sheet name="1" sheetId="2" r:id="rId2"/>
    <sheet name="2" sheetId="4" r:id="rId3"/>
    <sheet name="3" sheetId="6" r:id="rId4"/>
    <sheet name="4" sheetId="8" r:id="rId5"/>
    <sheet name="5" sheetId="10" r:id="rId6"/>
    <sheet name="6" sheetId="11" r:id="rId7"/>
    <sheet name="7" sheetId="12" r:id="rId8"/>
    <sheet name="8" sheetId="13" r:id="rId9"/>
    <sheet name="9" sheetId="14" r:id="rId10"/>
    <sheet name="10" sheetId="15" r:id="rId11"/>
  </sheets>
  <definedNames>
    <definedName name="_xlnm.Print_Area" localSheetId="0">'0'!$A$1:$B$12</definedName>
    <definedName name="_xlnm.Print_Area" localSheetId="1">'1'!$A$1:$Z$12</definedName>
    <definedName name="_xlnm.Print_Area" localSheetId="10">'10'!$A$1:$L$10</definedName>
    <definedName name="_xlnm.Print_Area" localSheetId="2">'2'!$A$1:$AJ$20</definedName>
    <definedName name="_xlnm.Print_Area" localSheetId="3">'3'!$A$1:$T$9</definedName>
    <definedName name="_xlnm.Print_Area" localSheetId="4">'4'!$A$1:$J$9</definedName>
    <definedName name="_xlnm.Print_Area" localSheetId="5">'5'!$A$1:$T$22</definedName>
    <definedName name="_xlnm.Print_Area" localSheetId="6">'6'!$A$1:$R$22</definedName>
    <definedName name="_xlnm.Print_Area" localSheetId="7">'7'!$A$1:$R$22</definedName>
    <definedName name="_xlnm.Print_Area" localSheetId="8">'8'!$A$1:$V$10</definedName>
    <definedName name="_xlnm.Print_Area" localSheetId="9">'9'!$A$1:$V$22</definedName>
  </definedNames>
  <calcPr calcId="162913"/>
</workbook>
</file>

<file path=xl/calcChain.xml><?xml version="1.0" encoding="utf-8"?>
<calcChain xmlns="http://schemas.openxmlformats.org/spreadsheetml/2006/main">
  <c r="I9" i="15" l="1"/>
  <c r="E8" i="8" s="1"/>
  <c r="I8" i="8" s="1"/>
  <c r="C21" i="14"/>
  <c r="M21" i="14"/>
  <c r="S21" i="14"/>
  <c r="E7" i="8" s="1"/>
  <c r="I7" i="8" s="1"/>
  <c r="Q21" i="14"/>
  <c r="O21" i="14"/>
  <c r="I21" i="14"/>
  <c r="G21" i="14"/>
  <c r="E21" i="14"/>
  <c r="S10" i="13"/>
  <c r="E6" i="8" s="1"/>
  <c r="I6" i="8" s="1"/>
  <c r="Q10" i="13"/>
  <c r="O10" i="13"/>
  <c r="I10" i="13"/>
  <c r="E10" i="13"/>
  <c r="Q20" i="12"/>
  <c r="O20" i="12"/>
  <c r="M20" i="12"/>
  <c r="I20" i="12"/>
  <c r="G20" i="12"/>
  <c r="E20" i="12"/>
  <c r="P13" i="8"/>
  <c r="Q9" i="8"/>
  <c r="R6" i="8"/>
  <c r="O7" i="8"/>
  <c r="S8" i="6"/>
  <c r="S9" i="6" s="1"/>
  <c r="Q9" i="6"/>
  <c r="O9" i="6"/>
  <c r="M9" i="6"/>
  <c r="K9" i="6"/>
  <c r="AG19" i="4"/>
  <c r="AI18" i="4"/>
  <c r="AI14" i="4"/>
  <c r="AI19" i="4" s="1"/>
  <c r="AE19" i="4"/>
  <c r="Y19" i="4"/>
  <c r="Q19" i="4"/>
  <c r="O19" i="4"/>
  <c r="Y10" i="2"/>
  <c r="Y9" i="2"/>
  <c r="Y11" i="2" s="1"/>
  <c r="E9" i="8" l="1"/>
  <c r="K15" i="14" l="1"/>
  <c r="K7" i="14"/>
  <c r="U11" i="14"/>
  <c r="U17" i="14"/>
  <c r="K9" i="14"/>
  <c r="K16" i="14"/>
  <c r="U12" i="14"/>
  <c r="U18" i="14"/>
  <c r="K10" i="14"/>
  <c r="K17" i="14"/>
  <c r="U13" i="14"/>
  <c r="U19" i="14"/>
  <c r="K11" i="14"/>
  <c r="K18" i="14"/>
  <c r="U8" i="14"/>
  <c r="U14" i="14"/>
  <c r="U20" i="14"/>
  <c r="K13" i="14"/>
  <c r="K19" i="14"/>
  <c r="U9" i="14"/>
  <c r="U15" i="14"/>
  <c r="U7" i="14"/>
  <c r="K14" i="14"/>
  <c r="K20" i="14"/>
  <c r="U10" i="14"/>
  <c r="U16" i="14"/>
  <c r="G8" i="8"/>
  <c r="U8" i="13"/>
  <c r="U7" i="13"/>
  <c r="U9" i="13"/>
  <c r="G7" i="8"/>
  <c r="G6" i="8"/>
  <c r="K21" i="14" l="1"/>
  <c r="U10" i="13"/>
  <c r="U21" i="14"/>
  <c r="G9" i="8"/>
</calcChain>
</file>

<file path=xl/sharedStrings.xml><?xml version="1.0" encoding="utf-8"?>
<sst xmlns="http://schemas.openxmlformats.org/spreadsheetml/2006/main" count="553" uniqueCount="147">
  <si>
    <t>صندوق سرمایه گذاری اختصاصی بازارگردانی صنعت مس</t>
  </si>
  <si>
    <t>‫صورت وضعیت پورتفوی</t>
  </si>
  <si>
    <t>‫برای ماه منتهی به 1402/04/31</t>
  </si>
  <si>
    <t>‫1- سرمایه گذاری ها</t>
  </si>
  <si>
    <t>‫1-1- سرمایه گذاری در سهام و حق تقدم سهام</t>
  </si>
  <si>
    <t>1402/03/31</t>
  </si>
  <si>
    <t>‫تغییرات طی دوره</t>
  </si>
  <si>
    <t>1402/04/31</t>
  </si>
  <si>
    <t>شرکت</t>
  </si>
  <si>
    <t>‫تعداد</t>
  </si>
  <si>
    <t>‫بهای تمام شده</t>
  </si>
  <si>
    <t>‫خالص ارزش فروش</t>
  </si>
  <si>
    <t>‫خرید طی دوره</t>
  </si>
  <si>
    <t>‫‫فروش طی دوره</t>
  </si>
  <si>
    <t>‫قیمت بازار هر سهم</t>
  </si>
  <si>
    <t>‫درصد به کل دارایی ها</t>
  </si>
  <si>
    <t>تعداد</t>
  </si>
  <si>
    <t>بهای تمام شده</t>
  </si>
  <si>
    <t>‫مبلغ فروش</t>
  </si>
  <si>
    <t>تامین سرمایه کیمیا</t>
  </si>
  <si>
    <t>ملی‌ صنایع‌ مس‌ ایران‌‌</t>
  </si>
  <si>
    <t>‫2-1- سرمایه گذاری در اوراق بهادار با درآمد ثابت یا علی الحساب</t>
  </si>
  <si>
    <t>‫اطلاعات اوراق بهادار با درآمد ثابت</t>
  </si>
  <si>
    <t>نام اوراق</t>
  </si>
  <si>
    <t>‫دارای مجوز از سازمان</t>
  </si>
  <si>
    <t>‫پذیرفته شده در بورس یا فرابورس</t>
  </si>
  <si>
    <t>‫تاریخ انتشار اوراق</t>
  </si>
  <si>
    <t>‫تاریخ سررسید</t>
  </si>
  <si>
    <t>‫نرخ سود اسمی</t>
  </si>
  <si>
    <t>‫قیمت بازار هر ورقه</t>
  </si>
  <si>
    <t>اجاره تابان سپهر14021206</t>
  </si>
  <si>
    <t>بلی</t>
  </si>
  <si>
    <t>فرابورس</t>
  </si>
  <si>
    <t>1398/12/06</t>
  </si>
  <si>
    <t>1402/12/06</t>
  </si>
  <si>
    <t>مرابحه عام دولت75-ش.خ040226</t>
  </si>
  <si>
    <t>بورس</t>
  </si>
  <si>
    <t>1399/11/26</t>
  </si>
  <si>
    <t>1404/02/26</t>
  </si>
  <si>
    <t>مرابحه عام دولت3-ش.خ 0208</t>
  </si>
  <si>
    <t>1399/03/13</t>
  </si>
  <si>
    <t>1402/08/13</t>
  </si>
  <si>
    <t>صکوک مرابحه خودرو0411-3ماهه18%</t>
  </si>
  <si>
    <t>1400/11/02</t>
  </si>
  <si>
    <t>1404/11/02</t>
  </si>
  <si>
    <t>مرابحه عام دولت100-ش.خ021127</t>
  </si>
  <si>
    <t>1400/11/27</t>
  </si>
  <si>
    <t>1402/11/27</t>
  </si>
  <si>
    <t>مرابحه عام دولت106-ش.خ020624</t>
  </si>
  <si>
    <t>1401/03/24</t>
  </si>
  <si>
    <t>1402/06/24</t>
  </si>
  <si>
    <t>مرابحه عام دولت89-ش.خ041120</t>
  </si>
  <si>
    <t>1400/05/20</t>
  </si>
  <si>
    <t>1404/11/20</t>
  </si>
  <si>
    <t>مرابحه عام دولت110-ش.خ040401</t>
  </si>
  <si>
    <t>1401/06/01</t>
  </si>
  <si>
    <t>1404/04/01</t>
  </si>
  <si>
    <t>صکوک اجاره پارسیان-6ماهه16%</t>
  </si>
  <si>
    <t>1399/06/10</t>
  </si>
  <si>
    <t>1403/06/10</t>
  </si>
  <si>
    <t>مرابحه عام دولت2-ش.خ تمدن0212</t>
  </si>
  <si>
    <t>1398/12/25</t>
  </si>
  <si>
    <t>1402/12/25</t>
  </si>
  <si>
    <t>منفعت دولت8-ش.خاص تمدن0205</t>
  </si>
  <si>
    <t>1398/11/05</t>
  </si>
  <si>
    <t>1402/05/05</t>
  </si>
  <si>
    <t>‫صورت وضعیت درآمدها</t>
  </si>
  <si>
    <t>‫3-1- سرمایه گذاری در  سپرده بانکی</t>
  </si>
  <si>
    <t>‫مشخصات حساب بانکی</t>
  </si>
  <si>
    <t>سپرده‌های بانکی</t>
  </si>
  <si>
    <t>‫شماره حساب</t>
  </si>
  <si>
    <t>‫نوع سپرده</t>
  </si>
  <si>
    <t>‫تاریخ افتتاح حساب</t>
  </si>
  <si>
    <t>‫نرخ سود علی الحساب</t>
  </si>
  <si>
    <t>مبلغ</t>
  </si>
  <si>
    <t>‫افزایش</t>
  </si>
  <si>
    <t>‫کاهش</t>
  </si>
  <si>
    <t>104458432</t>
  </si>
  <si>
    <t>سپرده کوتاه مدت</t>
  </si>
  <si>
    <t>1402/04/21</t>
  </si>
  <si>
    <t>1395/05/11</t>
  </si>
  <si>
    <t>كوتاه مدت-104456340-تجارت</t>
  </si>
  <si>
    <t>104456340</t>
  </si>
  <si>
    <t>كوتاه مدت-70020217-شهر</t>
  </si>
  <si>
    <t>‫2- درآمد حاصل از سرمایه گذاری ها</t>
  </si>
  <si>
    <t>‫شرح</t>
  </si>
  <si>
    <t>‫یادداشت</t>
  </si>
  <si>
    <t>‫‫مبلغ</t>
  </si>
  <si>
    <t>‫درصد از کل درآمدها</t>
  </si>
  <si>
    <t>‫درصد از کل دارایی ها</t>
  </si>
  <si>
    <t>درآمد حاصل از سرمایه گذاری در سهام و حق تقدم سهام</t>
  </si>
  <si>
    <t>‫1-2</t>
  </si>
  <si>
    <t>‫درآمد حاصل از سرمایه گذاری در اوراق بهادار با درآمد ثابت</t>
  </si>
  <si>
    <t>‫2-2</t>
  </si>
  <si>
    <t>‫درآمد حاصل از سرمایه گذاری در سپرده بانکی و گواهی سپرده</t>
  </si>
  <si>
    <t>‫3-2</t>
  </si>
  <si>
    <t>‫درآمد سود سهام</t>
  </si>
  <si>
    <t>‫طی دوره</t>
  </si>
  <si>
    <t>‫هزینه تنزیل</t>
  </si>
  <si>
    <t>‫سود اوراق بهادار با درآمد ثابت و سپرده بانکی</t>
  </si>
  <si>
    <t>شرح</t>
  </si>
  <si>
    <t>‫تاریخ دریافت سود</t>
  </si>
  <si>
    <t>‫درآمد سود</t>
  </si>
  <si>
    <t>‫خالص درآمد</t>
  </si>
  <si>
    <t>1402/05/10</t>
  </si>
  <si>
    <t>1402/04/04</t>
  </si>
  <si>
    <t>مرابحه عام دولت95-ش.خ020514</t>
  </si>
  <si>
    <t>1402/03/15</t>
  </si>
  <si>
    <t>1402/05/14</t>
  </si>
  <si>
    <t>1402/04/25</t>
  </si>
  <si>
    <t>1402/04/13</t>
  </si>
  <si>
    <t>1402/03/01</t>
  </si>
  <si>
    <t>%مشاركت ش اصفهان203-3ماهه18</t>
  </si>
  <si>
    <t>1402/03/30</t>
  </si>
  <si>
    <t>1402/03/26</t>
  </si>
  <si>
    <t>1402/04/24</t>
  </si>
  <si>
    <t>1402/03/19</t>
  </si>
  <si>
    <t>1402/04/01</t>
  </si>
  <si>
    <t>1402/04/08</t>
  </si>
  <si>
    <t>1402/03/06</t>
  </si>
  <si>
    <t>‫سود(زیان) حاصل از فروش اوراق بهادار</t>
  </si>
  <si>
    <t>‫ارزش دفتری</t>
  </si>
  <si>
    <t>‫سود و زیان ناشی از فروش</t>
  </si>
  <si>
    <t>سلف موازی پنتان پتروکنگان033</t>
  </si>
  <si>
    <t>صندوق س. پاداش سهامداری توسعه1</t>
  </si>
  <si>
    <t>‫ارزش دفتری برابر است با میانگین موزون خالص ارزش فروش هر سهم/ورقه در ابتدای دوره با خرید طی دوره ضربدر تعداد در پایان دوره</t>
  </si>
  <si>
    <t>‫درآمد ناشی از تغییر قیمت اوراق بهادار</t>
  </si>
  <si>
    <t>‫سود و زیان ناشی از تغییر قیمت</t>
  </si>
  <si>
    <t>سود و زیان ناشی از تغییر قیمت</t>
  </si>
  <si>
    <t>‫1-2- درآمد حاصل از سرمایه گذاری در سهام و حق تقدم سهام:</t>
  </si>
  <si>
    <t>‫سهام</t>
  </si>
  <si>
    <t>‫درآمد تغییر ارزش</t>
  </si>
  <si>
    <t>‫درآمد فروش</t>
  </si>
  <si>
    <t>‫جمع مبلغ</t>
  </si>
  <si>
    <t>‫درصد از کل درآمد ها</t>
  </si>
  <si>
    <t>‫2-2- درآمد حاصل از سرمایه گذاری در اوراق بهادار با درآمد ثابت:</t>
  </si>
  <si>
    <t>‫درآمد سود اوراق</t>
  </si>
  <si>
    <t>‫3-2- درآمد حاصل از سرمایه گذاری در سپرده بانکی و گواهی سپرده:</t>
  </si>
  <si>
    <t>‫نام سپرده بانکی</t>
  </si>
  <si>
    <t>نام سپرده</t>
  </si>
  <si>
    <t>‫سود سپرده بانکی و گواهی سپرده</t>
  </si>
  <si>
    <t>‫درصد سود به میانگین سپرده</t>
  </si>
  <si>
    <t>صندوق سرمایه گذاری اختصاصی بازارگردان صنعت مس</t>
  </si>
  <si>
    <t>-</t>
  </si>
  <si>
    <t>سود سهام 42+ تغییر رزش 45+فروش 41</t>
  </si>
  <si>
    <t>فروش 41+تغییر ارزش 45+سود اوراق 44</t>
  </si>
  <si>
    <t xml:space="preserve"> کوتاه مدت-104458432- تجارت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</si>
</sst>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_ * #,##0.00_-_ر_ي_ا_ل_ ;_ * #,##0.00\-_ر_ي_ا_ل_ ;_ * &quot;-&quot;??_-_ر_ي_ا_ل_ ;_ @_ "/>
    <numFmt numFmtId="165" formatCode="#,##0.0000_);\(#,##0.0000\)"/>
    <numFmt numFmtId="166" formatCode="#,##0.0"/>
    <numFmt numFmtId="167" formatCode="0.00_);\(0.00\)"/>
    <numFmt numFmtId="168" formatCode="0_);\(0\)"/>
    <numFmt numFmtId="169" formatCode="#,##0.00000000000000"/>
    <numFmt numFmtId="170" formatCode="_ * #,##0_-_ر_ي_ا_ل_ ;_ * #,##0\-_ر_ي_ا_ل_ ;_ * &quot;-&quot;??_-_ر_ي_ا_ل_ ;_ @_ "/>
  </numFmts>
  <fonts count="25" x14ac:knownFonts="1">
    <font>
      <sz val="10"/>
      <color rgb="FF000000"/>
      <name val="Arial"/>
      <charset val="1"/>
    </font>
    <font>
      <sz val="8"/>
      <color rgb="FF000000"/>
      <name val="Arial"/>
      <charset val="1"/>
    </font>
    <font>
      <b/>
      <u/>
      <sz val="18"/>
      <color rgb="FF000000"/>
      <name val="B Nazanin"/>
      <charset val="1"/>
    </font>
    <font>
      <b/>
      <u/>
      <sz val="16"/>
      <color rgb="FF000000"/>
      <name val="B Nazanin"/>
      <charset val="1"/>
    </font>
    <font>
      <b/>
      <sz val="12"/>
      <color rgb="FF000000"/>
      <name val="B Nazanin"/>
      <charset val="1"/>
    </font>
    <font>
      <sz val="12"/>
      <color rgb="FF000000"/>
      <name val="B Nazanin"/>
      <charset val="1"/>
    </font>
    <font>
      <sz val="10"/>
      <color rgb="FF000000"/>
      <name val="B Nazanin"/>
      <charset val="1"/>
    </font>
    <font>
      <b/>
      <sz val="9"/>
      <color rgb="FF000000"/>
      <name val="B Titr"/>
      <charset val="1"/>
    </font>
    <font>
      <b/>
      <sz val="9"/>
      <color rgb="FF000000"/>
      <name val="B Nazanin"/>
      <charset val="1"/>
    </font>
    <font>
      <b/>
      <sz val="8"/>
      <color rgb="FF000000"/>
      <name val="B Nazanin"/>
      <charset val="1"/>
    </font>
    <font>
      <b/>
      <sz val="10"/>
      <color rgb="FF000000"/>
      <name val="B Nazanin"/>
      <charset val="1"/>
    </font>
    <font>
      <b/>
      <u/>
      <sz val="20"/>
      <color rgb="FF000000"/>
      <name val="B Nazanin"/>
      <charset val="178"/>
    </font>
    <font>
      <b/>
      <u/>
      <sz val="18"/>
      <color rgb="FF000000"/>
      <name val="B Nazanin"/>
      <charset val="178"/>
    </font>
    <font>
      <b/>
      <u/>
      <sz val="16"/>
      <color rgb="FF000000"/>
      <name val="B Nazanin"/>
      <charset val="178"/>
    </font>
    <font>
      <sz val="10"/>
      <color rgb="FF000000"/>
      <name val="Arial"/>
      <family val="2"/>
    </font>
    <font>
      <sz val="10"/>
      <color rgb="FF000000"/>
      <name val="B Nazanin"/>
      <charset val="178"/>
    </font>
    <font>
      <b/>
      <sz val="9"/>
      <color rgb="FF000000"/>
      <name val="B Nazanin"/>
      <charset val="178"/>
    </font>
    <font>
      <sz val="10"/>
      <color rgb="FFFF0000"/>
      <name val="Arial"/>
      <family val="2"/>
    </font>
    <font>
      <sz val="10"/>
      <color theme="1"/>
      <name val="B Nazanin"/>
      <charset val="178"/>
    </font>
    <font>
      <b/>
      <u/>
      <sz val="14"/>
      <color rgb="FF000000"/>
      <name val="B Nazanin"/>
      <charset val="178"/>
    </font>
    <font>
      <sz val="18"/>
      <color rgb="FF000000"/>
      <name val="Arial"/>
      <family val="2"/>
    </font>
    <font>
      <sz val="20"/>
      <color rgb="FF000000"/>
      <name val="Arial"/>
      <family val="2"/>
    </font>
    <font>
      <sz val="12"/>
      <color rgb="FF000000"/>
      <name val="B Nazanin"/>
      <charset val="178"/>
    </font>
    <font>
      <sz val="10"/>
      <color rgb="FF000000"/>
      <name val="Arial"/>
      <charset val="1"/>
    </font>
    <font>
      <sz val="12"/>
      <name val="B Nazanin"/>
      <charset val="178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23" fillId="0" borderId="0" applyFont="0" applyFill="0" applyBorder="0" applyAlignment="0" applyProtection="0"/>
  </cellStyleXfs>
  <cellXfs count="107">
    <xf numFmtId="0" fontId="0" fillId="0" borderId="0" xfId="0" applyAlignment="1">
      <alignment horizontal="left"/>
    </xf>
    <xf numFmtId="0" fontId="1" fillId="2" borderId="0" xfId="0" applyFont="1" applyFill="1" applyAlignment="1">
      <alignment horizontal="left" vertical="top"/>
    </xf>
    <xf numFmtId="0" fontId="2" fillId="2" borderId="0" xfId="0" applyFont="1" applyFill="1" applyAlignment="1">
      <alignment horizontal="center" vertical="center"/>
    </xf>
    <xf numFmtId="0" fontId="0" fillId="0" borderId="1" xfId="0" applyBorder="1" applyAlignment="1">
      <alignment horizontal="left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left"/>
    </xf>
    <xf numFmtId="0" fontId="5" fillId="0" borderId="3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right" vertical="center" wrapText="1"/>
    </xf>
    <xf numFmtId="3" fontId="6" fillId="0" borderId="0" xfId="0" applyNumberFormat="1" applyFont="1" applyFill="1" applyAlignment="1">
      <alignment horizontal="center" vertical="center" wrapText="1"/>
    </xf>
    <xf numFmtId="4" fontId="6" fillId="0" borderId="0" xfId="0" applyNumberFormat="1" applyFont="1" applyFill="1" applyAlignment="1">
      <alignment horizontal="center" vertical="center" wrapText="1"/>
    </xf>
    <xf numFmtId="3" fontId="6" fillId="0" borderId="3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right" vertical="center" wrapText="1"/>
    </xf>
    <xf numFmtId="0" fontId="6" fillId="0" borderId="0" xfId="0" applyFont="1" applyFill="1" applyAlignment="1">
      <alignment horizontal="center" vertical="center" wrapText="1"/>
    </xf>
    <xf numFmtId="0" fontId="6" fillId="0" borderId="3" xfId="0" applyFont="1" applyFill="1" applyBorder="1" applyAlignment="1">
      <alignment horizontal="right" vertical="center" wrapText="1"/>
    </xf>
    <xf numFmtId="0" fontId="6" fillId="0" borderId="3" xfId="0" applyFont="1" applyFill="1" applyBorder="1" applyAlignment="1">
      <alignment horizontal="center" vertical="center" wrapText="1"/>
    </xf>
    <xf numFmtId="4" fontId="6" fillId="0" borderId="3" xfId="0" applyNumberFormat="1" applyFont="1" applyFill="1" applyBorder="1" applyAlignment="1">
      <alignment horizontal="center" vertical="center" wrapText="1"/>
    </xf>
    <xf numFmtId="3" fontId="5" fillId="0" borderId="3" xfId="0" applyNumberFormat="1" applyFont="1" applyFill="1" applyBorder="1" applyAlignment="1">
      <alignment horizontal="center" vertical="center" wrapText="1"/>
    </xf>
    <xf numFmtId="3" fontId="5" fillId="0" borderId="0" xfId="0" applyNumberFormat="1" applyFont="1" applyFill="1" applyAlignment="1">
      <alignment horizontal="center" vertical="center" wrapText="1"/>
    </xf>
    <xf numFmtId="4" fontId="6" fillId="0" borderId="0" xfId="0" applyNumberFormat="1" applyFont="1" applyFill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right" vertical="center" wrapText="1"/>
    </xf>
    <xf numFmtId="0" fontId="6" fillId="0" borderId="0" xfId="0" applyFont="1" applyFill="1" applyBorder="1" applyAlignment="1">
      <alignment horizontal="right" vertical="center" wrapText="1"/>
    </xf>
    <xf numFmtId="3" fontId="6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right" vertical="center" wrapText="1"/>
    </xf>
    <xf numFmtId="3" fontId="8" fillId="0" borderId="0" xfId="0" applyNumberFormat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 vertical="center" wrapText="1"/>
    </xf>
    <xf numFmtId="3" fontId="8" fillId="0" borderId="4" xfId="0" applyNumberFormat="1" applyFont="1" applyFill="1" applyBorder="1" applyAlignment="1">
      <alignment horizontal="center" vertical="center" wrapText="1"/>
    </xf>
    <xf numFmtId="4" fontId="8" fillId="0" borderId="4" xfId="0" applyNumberFormat="1" applyFont="1" applyFill="1" applyBorder="1" applyAlignment="1">
      <alignment horizontal="center" vertical="center" wrapText="1"/>
    </xf>
    <xf numFmtId="3" fontId="0" fillId="0" borderId="0" xfId="0" applyNumberFormat="1" applyAlignment="1">
      <alignment horizontal="left"/>
    </xf>
    <xf numFmtId="3" fontId="15" fillId="0" borderId="0" xfId="0" applyNumberFormat="1" applyFont="1" applyFill="1" applyAlignment="1">
      <alignment horizontal="center" vertical="center" wrapText="1"/>
    </xf>
    <xf numFmtId="3" fontId="15" fillId="0" borderId="0" xfId="0" applyNumberFormat="1" applyFont="1" applyFill="1" applyBorder="1" applyAlignment="1">
      <alignment horizontal="center" vertical="center" wrapText="1"/>
    </xf>
    <xf numFmtId="3" fontId="16" fillId="0" borderId="4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right" vertical="center" wrapText="1"/>
    </xf>
    <xf numFmtId="0" fontId="4" fillId="0" borderId="0" xfId="0" applyFont="1" applyFill="1" applyBorder="1" applyAlignment="1">
      <alignment horizontal="right" vertical="center" wrapText="1"/>
    </xf>
    <xf numFmtId="3" fontId="8" fillId="0" borderId="1" xfId="0" applyNumberFormat="1" applyFont="1" applyFill="1" applyBorder="1" applyAlignment="1">
      <alignment horizontal="center" vertical="center" wrapText="1"/>
    </xf>
    <xf numFmtId="3" fontId="15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4" fontId="15" fillId="0" borderId="0" xfId="0" applyNumberFormat="1" applyFont="1" applyFill="1" applyAlignment="1">
      <alignment horizontal="center" vertical="center" wrapText="1"/>
    </xf>
    <xf numFmtId="3" fontId="4" fillId="0" borderId="4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0" fontId="6" fillId="0" borderId="0" xfId="0" applyNumberFormat="1" applyFont="1" applyFill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49" fontId="6" fillId="0" borderId="0" xfId="0" applyNumberFormat="1" applyFont="1" applyFill="1" applyAlignment="1">
      <alignment horizontal="center" vertical="center" wrapText="1"/>
    </xf>
    <xf numFmtId="2" fontId="5" fillId="0" borderId="0" xfId="0" applyNumberFormat="1" applyFont="1" applyFill="1" applyAlignment="1">
      <alignment horizontal="center" vertical="center" wrapText="1"/>
    </xf>
    <xf numFmtId="2" fontId="4" fillId="0" borderId="4" xfId="0" applyNumberFormat="1" applyFont="1" applyFill="1" applyBorder="1" applyAlignment="1">
      <alignment horizontal="center" vertical="center" wrapText="1"/>
    </xf>
    <xf numFmtId="37" fontId="6" fillId="0" borderId="3" xfId="0" applyNumberFormat="1" applyFont="1" applyFill="1" applyBorder="1" applyAlignment="1">
      <alignment horizontal="center" vertical="center" wrapText="1"/>
    </xf>
    <xf numFmtId="37" fontId="6" fillId="0" borderId="0" xfId="0" applyNumberFormat="1" applyFont="1" applyFill="1" applyAlignment="1">
      <alignment horizontal="center" vertical="center" wrapText="1"/>
    </xf>
    <xf numFmtId="37" fontId="8" fillId="0" borderId="4" xfId="0" applyNumberFormat="1" applyFont="1" applyFill="1" applyBorder="1" applyAlignment="1">
      <alignment horizontal="center" vertical="center" wrapText="1"/>
    </xf>
    <xf numFmtId="166" fontId="6" fillId="0" borderId="3" xfId="0" applyNumberFormat="1" applyFont="1" applyFill="1" applyBorder="1" applyAlignment="1">
      <alignment horizontal="center" vertical="center" wrapText="1"/>
    </xf>
    <xf numFmtId="39" fontId="6" fillId="0" borderId="0" xfId="0" applyNumberFormat="1" applyFont="1" applyFill="1" applyBorder="1" applyAlignment="1">
      <alignment horizontal="center" vertical="center" wrapText="1"/>
    </xf>
    <xf numFmtId="37" fontId="6" fillId="0" borderId="0" xfId="0" applyNumberFormat="1" applyFont="1" applyFill="1" applyBorder="1" applyAlignment="1">
      <alignment horizontal="center" vertical="center" wrapText="1"/>
    </xf>
    <xf numFmtId="39" fontId="6" fillId="0" borderId="6" xfId="0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/>
    </xf>
    <xf numFmtId="3" fontId="17" fillId="3" borderId="0" xfId="0" applyNumberFormat="1" applyFont="1" applyFill="1" applyAlignment="1">
      <alignment horizontal="left"/>
    </xf>
    <xf numFmtId="37" fontId="18" fillId="0" borderId="3" xfId="0" applyNumberFormat="1" applyFont="1" applyFill="1" applyBorder="1" applyAlignment="1">
      <alignment horizontal="center" vertical="center" wrapText="1"/>
    </xf>
    <xf numFmtId="0" fontId="20" fillId="0" borderId="0" xfId="0" applyFont="1" applyAlignment="1">
      <alignment horizontal="left"/>
    </xf>
    <xf numFmtId="0" fontId="21" fillId="0" borderId="0" xfId="0" applyFont="1" applyAlignment="1">
      <alignment horizontal="left"/>
    </xf>
    <xf numFmtId="165" fontId="6" fillId="0" borderId="0" xfId="0" applyNumberFormat="1" applyFont="1" applyFill="1" applyBorder="1" applyAlignment="1">
      <alignment horizontal="center" vertical="center" wrapText="1"/>
    </xf>
    <xf numFmtId="0" fontId="0" fillId="0" borderId="0" xfId="0" applyBorder="1" applyAlignment="1">
      <alignment horizontal="left"/>
    </xf>
    <xf numFmtId="0" fontId="4" fillId="0" borderId="1" xfId="0" applyFont="1" applyFill="1" applyBorder="1" applyAlignment="1">
      <alignment horizontal="right" vertical="center" wrapText="1"/>
    </xf>
    <xf numFmtId="37" fontId="0" fillId="0" borderId="0" xfId="0" applyNumberFormat="1" applyAlignment="1">
      <alignment horizontal="left"/>
    </xf>
    <xf numFmtId="37" fontId="15" fillId="0" borderId="0" xfId="0" applyNumberFormat="1" applyFont="1" applyFill="1" applyAlignment="1">
      <alignment horizontal="center" vertical="center" wrapText="1"/>
    </xf>
    <xf numFmtId="37" fontId="8" fillId="0" borderId="0" xfId="0" applyNumberFormat="1" applyFont="1" applyFill="1" applyBorder="1" applyAlignment="1">
      <alignment horizontal="center" vertical="center" wrapText="1"/>
    </xf>
    <xf numFmtId="37" fontId="0" fillId="0" borderId="0" xfId="0" applyNumberFormat="1" applyBorder="1" applyAlignment="1">
      <alignment horizontal="left"/>
    </xf>
    <xf numFmtId="167" fontId="15" fillId="0" borderId="3" xfId="0" applyNumberFormat="1" applyFont="1" applyFill="1" applyBorder="1" applyAlignment="1">
      <alignment horizontal="center" vertical="center" wrapText="1"/>
    </xf>
    <xf numFmtId="167" fontId="0" fillId="0" borderId="0" xfId="0" applyNumberFormat="1" applyAlignment="1">
      <alignment horizontal="left"/>
    </xf>
    <xf numFmtId="167" fontId="15" fillId="0" borderId="0" xfId="0" applyNumberFormat="1" applyFont="1" applyFill="1" applyAlignment="1">
      <alignment horizontal="center" vertical="center" wrapText="1"/>
    </xf>
    <xf numFmtId="167" fontId="15" fillId="0" borderId="4" xfId="0" applyNumberFormat="1" applyFont="1" applyFill="1" applyBorder="1" applyAlignment="1">
      <alignment horizontal="center" vertical="center" wrapText="1"/>
    </xf>
    <xf numFmtId="168" fontId="6" fillId="0" borderId="3" xfId="0" applyNumberFormat="1" applyFont="1" applyFill="1" applyBorder="1" applyAlignment="1">
      <alignment horizontal="center" vertical="center" wrapText="1"/>
    </xf>
    <xf numFmtId="168" fontId="0" fillId="0" borderId="0" xfId="0" applyNumberFormat="1" applyAlignment="1">
      <alignment horizontal="left"/>
    </xf>
    <xf numFmtId="168" fontId="15" fillId="0" borderId="0" xfId="0" applyNumberFormat="1" applyFont="1" applyFill="1" applyAlignment="1">
      <alignment horizontal="center" vertical="center" wrapText="1"/>
    </xf>
    <xf numFmtId="168" fontId="6" fillId="0" borderId="0" xfId="0" applyNumberFormat="1" applyFont="1" applyFill="1" applyAlignment="1">
      <alignment horizontal="center" vertical="center" wrapText="1"/>
    </xf>
    <xf numFmtId="168" fontId="15" fillId="0" borderId="4" xfId="0" applyNumberFormat="1" applyFont="1" applyFill="1" applyBorder="1" applyAlignment="1">
      <alignment horizontal="center" vertical="center" wrapText="1"/>
    </xf>
    <xf numFmtId="168" fontId="15" fillId="0" borderId="1" xfId="0" applyNumberFormat="1" applyFont="1" applyFill="1" applyBorder="1" applyAlignment="1">
      <alignment horizontal="center" vertical="center" wrapText="1"/>
    </xf>
    <xf numFmtId="167" fontId="6" fillId="0" borderId="0" xfId="0" applyNumberFormat="1" applyFont="1" applyFill="1" applyBorder="1" applyAlignment="1">
      <alignment horizontal="center" vertical="center" wrapText="1"/>
    </xf>
    <xf numFmtId="167" fontId="6" fillId="0" borderId="6" xfId="0" applyNumberFormat="1" applyFont="1" applyFill="1" applyBorder="1" applyAlignment="1">
      <alignment horizontal="center" vertical="center" wrapText="1"/>
    </xf>
    <xf numFmtId="167" fontId="5" fillId="0" borderId="0" xfId="0" applyNumberFormat="1" applyFont="1" applyFill="1" applyBorder="1" applyAlignment="1">
      <alignment horizontal="center" vertical="center" wrapText="1"/>
    </xf>
    <xf numFmtId="167" fontId="22" fillId="0" borderId="0" xfId="0" applyNumberFormat="1" applyFont="1" applyFill="1" applyBorder="1" applyAlignment="1">
      <alignment horizontal="center" vertical="center" wrapText="1"/>
    </xf>
    <xf numFmtId="167" fontId="5" fillId="0" borderId="6" xfId="0" applyNumberFormat="1" applyFont="1" applyFill="1" applyBorder="1" applyAlignment="1">
      <alignment horizontal="center" vertical="center" wrapText="1"/>
    </xf>
    <xf numFmtId="166" fontId="6" fillId="0" borderId="0" xfId="0" applyNumberFormat="1" applyFont="1" applyFill="1" applyBorder="1" applyAlignment="1">
      <alignment horizontal="center" vertical="center" wrapText="1"/>
    </xf>
    <xf numFmtId="169" fontId="0" fillId="0" borderId="0" xfId="0" applyNumberFormat="1" applyAlignment="1">
      <alignment horizontal="left"/>
    </xf>
    <xf numFmtId="170" fontId="24" fillId="0" borderId="0" xfId="1" applyNumberFormat="1" applyFont="1" applyAlignment="1">
      <alignment horizontal="center" vertical="center"/>
    </xf>
    <xf numFmtId="0" fontId="1" fillId="2" borderId="0" xfId="0" applyFont="1" applyFill="1" applyAlignment="1">
      <alignment horizontal="left" vertical="top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right" vertical="center"/>
    </xf>
    <xf numFmtId="0" fontId="5" fillId="2" borderId="0" xfId="0" applyFont="1" applyFill="1" applyAlignment="1">
      <alignment horizontal="right" vertical="center"/>
    </xf>
    <xf numFmtId="0" fontId="12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37" fontId="5" fillId="0" borderId="3" xfId="0" applyNumberFormat="1" applyFont="1" applyFill="1" applyBorder="1" applyAlignment="1">
      <alignment horizontal="center" vertical="center" wrapText="1"/>
    </xf>
    <xf numFmtId="37" fontId="22" fillId="0" borderId="0" xfId="0" applyNumberFormat="1" applyFont="1" applyFill="1" applyAlignment="1">
      <alignment horizontal="center" vertical="center" wrapText="1"/>
    </xf>
    <xf numFmtId="37" fontId="5" fillId="0" borderId="0" xfId="0" applyNumberFormat="1" applyFont="1" applyFill="1" applyAlignment="1">
      <alignment horizontal="center" vertical="center" wrapText="1"/>
    </xf>
    <xf numFmtId="37" fontId="22" fillId="0" borderId="0" xfId="0" applyNumberFormat="1" applyFont="1" applyFill="1" applyBorder="1" applyAlignment="1">
      <alignment horizontal="center" vertical="center" wrapText="1"/>
    </xf>
    <xf numFmtId="37" fontId="8" fillId="0" borderId="4" xfId="1" applyNumberFormat="1" applyFont="1" applyFill="1" applyBorder="1" applyAlignment="1">
      <alignment horizontal="center" vertical="center" wrapText="1"/>
    </xf>
    <xf numFmtId="37" fontId="5" fillId="0" borderId="0" xfId="0" applyNumberFormat="1" applyFont="1" applyFill="1" applyBorder="1" applyAlignment="1">
      <alignment horizontal="center" vertical="center" wrapText="1"/>
    </xf>
    <xf numFmtId="37" fontId="5" fillId="0" borderId="6" xfId="0" applyNumberFormat="1" applyFont="1" applyFill="1" applyBorder="1" applyAlignment="1">
      <alignment horizontal="center" vertical="center" wrapText="1"/>
    </xf>
    <xf numFmtId="39" fontId="8" fillId="0" borderId="4" xfId="1" applyNumberFormat="1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ctrlProps/ctrlProp1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2428875</xdr:colOff>
      <xdr:row>7</xdr:row>
      <xdr:rowOff>444500</xdr:rowOff>
    </xdr:from>
    <xdr:to>
      <xdr:col>0</xdr:col>
      <xdr:colOff>4096887</xdr:colOff>
      <xdr:row>7</xdr:row>
      <xdr:rowOff>2540000</xdr:rowOff>
    </xdr:to>
    <xdr:pic>
      <xdr:nvPicPr>
        <xdr:cNvPr id="2" name="Picture 1" descr="Pict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85075613" y="1555750"/>
          <a:ext cx="1668012" cy="209550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49</xdr:col>
          <xdr:colOff>381000</xdr:colOff>
          <xdr:row>1</xdr:row>
          <xdr:rowOff>95250</xdr:rowOff>
        </xdr:from>
        <xdr:to>
          <xdr:col>50</xdr:col>
          <xdr:colOff>47625</xdr:colOff>
          <xdr:row>3</xdr:row>
          <xdr:rowOff>123825</xdr:rowOff>
        </xdr:to>
        <xdr:sp macro="" textlink="">
          <xdr:nvSpPr>
            <xdr:cNvPr id="1025" name="Button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18288" tIns="18288" rIns="18288" bIns="18288" anchor="ctr" upright="1"/>
            <a:lstStyle/>
            <a:p>
              <a:pPr algn="ctr" rtl="0">
                <a:defRPr sz="1000"/>
              </a:pPr>
              <a:r>
                <a:rPr lang="en-US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Button 1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76200</xdr:colOff>
          <xdr:row>2</xdr:row>
          <xdr:rowOff>76200</xdr:rowOff>
        </xdr:from>
        <xdr:to>
          <xdr:col>48</xdr:col>
          <xdr:colOff>457200</xdr:colOff>
          <xdr:row>4</xdr:row>
          <xdr:rowOff>123825</xdr:rowOff>
        </xdr:to>
        <xdr:sp macro="" textlink="">
          <xdr:nvSpPr>
            <xdr:cNvPr id="1026" name="CommandButton1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1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2:AO12"/>
  <sheetViews>
    <sheetView showGridLines="0" rightToLeft="1" tabSelected="1" view="pageBreakPreview" zoomScale="60" zoomScaleNormal="100" workbookViewId="0">
      <selection activeCell="F23" sqref="F23"/>
    </sheetView>
  </sheetViews>
  <sheetFormatPr defaultRowHeight="12.75" x14ac:dyDescent="0.2"/>
  <cols>
    <col min="1" max="1" width="100.85546875" customWidth="1"/>
    <col min="2" max="2" width="0.28515625" hidden="1" customWidth="1"/>
  </cols>
  <sheetData>
    <row r="2" spans="1:41" x14ac:dyDescent="0.2">
      <c r="AO2" s="31">
        <v>7371464851162</v>
      </c>
    </row>
    <row r="8" spans="1:41" ht="240" customHeight="1" x14ac:dyDescent="0.2">
      <c r="A8" s="86"/>
      <c r="B8" s="86"/>
    </row>
    <row r="9" spans="1:41" ht="44.45" customHeight="1" x14ac:dyDescent="0.2">
      <c r="A9" s="2" t="s">
        <v>142</v>
      </c>
      <c r="B9" s="1"/>
    </row>
    <row r="10" spans="1:41" ht="29.65" customHeight="1" x14ac:dyDescent="0.2">
      <c r="A10" s="2" t="s">
        <v>1</v>
      </c>
      <c r="B10" s="1"/>
    </row>
    <row r="11" spans="1:41" ht="29.65" customHeight="1" x14ac:dyDescent="0.2">
      <c r="A11" s="2" t="s">
        <v>2</v>
      </c>
      <c r="B11" s="1"/>
    </row>
    <row r="12" spans="1:41" ht="74.099999999999994" customHeight="1" x14ac:dyDescent="0.2">
      <c r="A12" s="86"/>
      <c r="B12" s="86"/>
    </row>
  </sheetData>
  <sheetProtection algorithmName="SHA-512" hashValue="mGOiq/MexNTNacY1FKdiElYY0NYIMig/AMmXOOI9HBIjfO3Z8QIOwzRzmrXz+HWofPN7KXio6AafrnTKAu8jFw==" saltValue="N73YfOjzSir5uQnFyghGTw==" spinCount="100000" sheet="1" objects="1" scenarios="1"/>
  <mergeCells count="2">
    <mergeCell ref="A8:B8"/>
    <mergeCell ref="A12:B12"/>
  </mergeCells>
  <pageMargins left="0.39" right="0.39" top="0.39" bottom="0.39" header="0" footer="0"/>
  <pageSetup paperSize="9" fitToHeight="0" orientation="landscape" r:id="rId1"/>
  <drawing r:id="rId2"/>
  <legacyDrawing r:id="rId3"/>
  <controls>
    <mc:AlternateContent xmlns:mc="http://schemas.openxmlformats.org/markup-compatibility/2006">
      <mc:Choice Requires="x14">
        <control shapeId="1026" r:id="rId4" name="CommandButton1">
          <controlPr defaultSize="0" autoLine="0" r:id="rId5">
            <anchor moveWithCells="1">
              <from>
                <xdr:col>48</xdr:col>
                <xdr:colOff>76200</xdr:colOff>
                <xdr:row>2</xdr:row>
                <xdr:rowOff>76200</xdr:rowOff>
              </from>
              <to>
                <xdr:col>48</xdr:col>
                <xdr:colOff>457200</xdr:colOff>
                <xdr:row>4</xdr:row>
                <xdr:rowOff>123825</xdr:rowOff>
              </to>
            </anchor>
          </controlPr>
        </control>
      </mc:Choice>
      <mc:Fallback>
        <control shapeId="1026" r:id="rId4" name="CommandButton1"/>
      </mc:Fallback>
    </mc:AlternateContent>
    <mc:AlternateContent xmlns:mc="http://schemas.openxmlformats.org/markup-compatibility/2006">
      <mc:Choice Requires="x14">
        <control shapeId="1025" r:id="rId6" name="Button 1">
          <controlPr defaultSize="0" print="0" autoFill="0" autoPict="0" macro="[0]!Button1_Click">
            <anchor moveWithCells="1" sizeWithCells="1">
              <from>
                <xdr:col>49</xdr:col>
                <xdr:colOff>381000</xdr:colOff>
                <xdr:row>1</xdr:row>
                <xdr:rowOff>95250</xdr:rowOff>
              </from>
              <to>
                <xdr:col>50</xdr:col>
                <xdr:colOff>47625</xdr:colOff>
                <xdr:row>3</xdr:row>
                <xdr:rowOff>123825</xdr:rowOff>
              </to>
            </anchor>
          </controlPr>
        </control>
      </mc:Choice>
    </mc:AlternateContent>
  </control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V22"/>
  <sheetViews>
    <sheetView rightToLeft="1" view="pageBreakPreview" zoomScale="90" zoomScaleNormal="100" zoomScaleSheetLayoutView="90" workbookViewId="0">
      <selection activeCell="I30" sqref="I30"/>
    </sheetView>
  </sheetViews>
  <sheetFormatPr defaultRowHeight="12.75" x14ac:dyDescent="0.2"/>
  <cols>
    <col min="1" max="1" width="38.5703125" customWidth="1"/>
    <col min="2" max="2" width="2.5703125" customWidth="1"/>
    <col min="3" max="3" width="18" customWidth="1"/>
    <col min="4" max="4" width="1.28515625" customWidth="1"/>
    <col min="5" max="5" width="18" customWidth="1"/>
    <col min="6" max="6" width="1.28515625" customWidth="1"/>
    <col min="7" max="7" width="18" customWidth="1"/>
    <col min="8" max="8" width="1.28515625" customWidth="1"/>
    <col min="9" max="9" width="18" customWidth="1"/>
    <col min="10" max="10" width="1.28515625" customWidth="1"/>
    <col min="11" max="11" width="18" customWidth="1"/>
    <col min="12" max="12" width="1.28515625" customWidth="1"/>
    <col min="13" max="13" width="18" customWidth="1"/>
    <col min="14" max="14" width="1.28515625" customWidth="1"/>
    <col min="15" max="15" width="18" customWidth="1"/>
    <col min="16" max="16" width="1.28515625" customWidth="1"/>
    <col min="17" max="17" width="18" customWidth="1"/>
    <col min="18" max="18" width="1.28515625" customWidth="1"/>
    <col min="19" max="19" width="18" customWidth="1"/>
    <col min="20" max="20" width="1.28515625" customWidth="1"/>
    <col min="21" max="21" width="17.5703125" bestFit="1" customWidth="1"/>
    <col min="22" max="22" width="0.28515625" customWidth="1"/>
  </cols>
  <sheetData>
    <row r="1" spans="1:22" ht="24.75" customHeight="1" x14ac:dyDescent="0.2">
      <c r="A1" s="89" t="s">
        <v>142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86"/>
    </row>
    <row r="2" spans="1:22" ht="24.75" customHeight="1" x14ac:dyDescent="0.2">
      <c r="A2" s="90" t="s">
        <v>66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90"/>
      <c r="V2" s="86"/>
    </row>
    <row r="3" spans="1:22" ht="24.75" customHeight="1" x14ac:dyDescent="0.2">
      <c r="A3" s="90" t="s">
        <v>2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  <c r="R3" s="90"/>
      <c r="S3" s="90"/>
      <c r="T3" s="90"/>
      <c r="U3" s="90"/>
      <c r="V3" s="86"/>
    </row>
    <row r="4" spans="1:22" ht="44.45" customHeight="1" x14ac:dyDescent="0.2">
      <c r="A4" s="91" t="s">
        <v>135</v>
      </c>
      <c r="B4" s="91"/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91"/>
      <c r="V4" s="86"/>
    </row>
    <row r="5" spans="1:22" ht="22.15" customHeight="1" x14ac:dyDescent="0.2">
      <c r="A5" s="3"/>
      <c r="C5" s="87" t="s">
        <v>97</v>
      </c>
      <c r="D5" s="87"/>
      <c r="E5" s="87"/>
      <c r="F5" s="87"/>
      <c r="G5" s="87"/>
      <c r="H5" s="87"/>
      <c r="I5" s="87"/>
      <c r="J5" s="87"/>
      <c r="K5" s="87"/>
      <c r="M5" s="87" t="s">
        <v>7</v>
      </c>
      <c r="N5" s="87"/>
      <c r="O5" s="87"/>
      <c r="P5" s="87"/>
      <c r="Q5" s="87"/>
      <c r="R5" s="87"/>
      <c r="S5" s="87"/>
      <c r="T5" s="87"/>
      <c r="U5" s="87"/>
    </row>
    <row r="6" spans="1:22" ht="22.15" customHeight="1" x14ac:dyDescent="0.2">
      <c r="A6" s="5" t="s">
        <v>130</v>
      </c>
      <c r="C6" s="5" t="s">
        <v>136</v>
      </c>
      <c r="D6" s="6"/>
      <c r="E6" s="39" t="s">
        <v>131</v>
      </c>
      <c r="F6" s="6"/>
      <c r="G6" s="5" t="s">
        <v>132</v>
      </c>
      <c r="H6" s="6"/>
      <c r="I6" s="5" t="s">
        <v>133</v>
      </c>
      <c r="J6" s="6"/>
      <c r="K6" s="39" t="s">
        <v>134</v>
      </c>
      <c r="M6" s="5" t="s">
        <v>136</v>
      </c>
      <c r="N6" s="6"/>
      <c r="O6" s="5" t="s">
        <v>131</v>
      </c>
      <c r="P6" s="6"/>
      <c r="Q6" s="5" t="s">
        <v>132</v>
      </c>
      <c r="R6" s="6"/>
      <c r="S6" s="5" t="s">
        <v>133</v>
      </c>
      <c r="T6" s="6"/>
      <c r="U6" s="39" t="s">
        <v>134</v>
      </c>
    </row>
    <row r="7" spans="1:22" ht="22.15" customHeight="1" x14ac:dyDescent="0.2">
      <c r="A7" s="23" t="s">
        <v>30</v>
      </c>
      <c r="C7" s="99">
        <v>406952235</v>
      </c>
      <c r="D7" s="73"/>
      <c r="E7" s="105">
        <v>5114415603</v>
      </c>
      <c r="F7" s="73"/>
      <c r="G7" s="101">
        <v>-87000000</v>
      </c>
      <c r="H7" s="73"/>
      <c r="I7" s="101">
        <v>5434367838</v>
      </c>
      <c r="J7" s="73"/>
      <c r="K7" s="82">
        <f>I7*100/'4'!$E$9</f>
        <v>-1.6979951477643078</v>
      </c>
      <c r="L7" s="73"/>
      <c r="M7" s="101">
        <v>1212346629</v>
      </c>
      <c r="N7" s="73"/>
      <c r="O7" s="100" t="s">
        <v>143</v>
      </c>
      <c r="P7" s="73"/>
      <c r="Q7" s="101">
        <v>-87000000</v>
      </c>
      <c r="R7" s="73"/>
      <c r="S7" s="101">
        <v>1125346632</v>
      </c>
      <c r="T7" s="73"/>
      <c r="U7" s="79">
        <f>S7*100/'4'!$E$9</f>
        <v>-0.3516201290842591</v>
      </c>
    </row>
    <row r="8" spans="1:22" ht="22.15" customHeight="1" x14ac:dyDescent="0.2">
      <c r="A8" s="14" t="s">
        <v>106</v>
      </c>
      <c r="C8" s="100" t="s">
        <v>143</v>
      </c>
      <c r="D8" s="73"/>
      <c r="E8" s="104" t="s">
        <v>143</v>
      </c>
      <c r="F8" s="73"/>
      <c r="G8" s="101" t="s">
        <v>143</v>
      </c>
      <c r="H8" s="73"/>
      <c r="I8" s="101" t="s">
        <v>143</v>
      </c>
      <c r="J8" s="73"/>
      <c r="K8" s="81" t="s">
        <v>143</v>
      </c>
      <c r="L8" s="73"/>
      <c r="M8" s="101">
        <v>6764246</v>
      </c>
      <c r="N8" s="73"/>
      <c r="O8" s="101" t="s">
        <v>143</v>
      </c>
      <c r="P8" s="73"/>
      <c r="Q8" s="101">
        <v>-10875000</v>
      </c>
      <c r="R8" s="73"/>
      <c r="S8" s="101">
        <v>-4110754</v>
      </c>
      <c r="T8" s="73"/>
      <c r="U8" s="78">
        <f>S8*100/'4'!$E$9</f>
        <v>1.2844254481348414E-3</v>
      </c>
    </row>
    <row r="9" spans="1:22" ht="22.15" customHeight="1" x14ac:dyDescent="0.2">
      <c r="A9" s="14" t="s">
        <v>35</v>
      </c>
      <c r="C9" s="101">
        <v>15343234</v>
      </c>
      <c r="D9" s="73"/>
      <c r="E9" s="104">
        <v>-42713750</v>
      </c>
      <c r="F9" s="73"/>
      <c r="G9" s="101">
        <v>-3625000</v>
      </c>
      <c r="H9" s="73"/>
      <c r="I9" s="101">
        <v>-30995516</v>
      </c>
      <c r="J9" s="73"/>
      <c r="K9" s="80">
        <f>I9*100/'4'!$E$9</f>
        <v>9.6847024970286837E-3</v>
      </c>
      <c r="L9" s="73"/>
      <c r="M9" s="101">
        <v>159134849</v>
      </c>
      <c r="N9" s="73"/>
      <c r="O9" s="101" t="s">
        <v>143</v>
      </c>
      <c r="P9" s="73"/>
      <c r="Q9" s="101">
        <v>-3625000</v>
      </c>
      <c r="R9" s="73"/>
      <c r="S9" s="101">
        <v>155509849</v>
      </c>
      <c r="T9" s="73"/>
      <c r="U9" s="78">
        <f>S9*100/'4'!$E$9</f>
        <v>-4.8589822570556766E-2</v>
      </c>
    </row>
    <row r="10" spans="1:22" ht="22.15" customHeight="1" x14ac:dyDescent="0.2">
      <c r="A10" s="14" t="s">
        <v>39</v>
      </c>
      <c r="C10" s="101">
        <v>117647067</v>
      </c>
      <c r="D10" s="73"/>
      <c r="E10" s="104">
        <v>1797596731</v>
      </c>
      <c r="F10" s="73"/>
      <c r="G10" s="101">
        <v>-24107143</v>
      </c>
      <c r="H10" s="73"/>
      <c r="I10" s="101">
        <v>1891136655</v>
      </c>
      <c r="J10" s="73"/>
      <c r="K10" s="80">
        <f>I10*100/'4'!$E$9</f>
        <v>-0.59089501477894324</v>
      </c>
      <c r="L10" s="73"/>
      <c r="M10" s="101">
        <v>1946794313</v>
      </c>
      <c r="N10" s="73"/>
      <c r="O10" s="101" t="s">
        <v>143</v>
      </c>
      <c r="P10" s="73"/>
      <c r="Q10" s="101">
        <v>-67500000</v>
      </c>
      <c r="R10" s="73"/>
      <c r="S10" s="101">
        <v>1879294313</v>
      </c>
      <c r="T10" s="73"/>
      <c r="U10" s="78">
        <f>S10*100/'4'!$E$9</f>
        <v>-0.5871948163651447</v>
      </c>
    </row>
    <row r="11" spans="1:22" ht="22.15" customHeight="1" x14ac:dyDescent="0.2">
      <c r="A11" s="14" t="s">
        <v>42</v>
      </c>
      <c r="C11" s="101">
        <v>141796916</v>
      </c>
      <c r="D11" s="73"/>
      <c r="E11" s="104">
        <v>-99927500</v>
      </c>
      <c r="F11" s="73"/>
      <c r="G11" s="101">
        <v>7250000</v>
      </c>
      <c r="H11" s="73"/>
      <c r="I11" s="101">
        <v>49119416</v>
      </c>
      <c r="J11" s="73"/>
      <c r="K11" s="80">
        <f>I11*100/'4'!$E$9</f>
        <v>-1.5347604820897018E-2</v>
      </c>
      <c r="L11" s="73"/>
      <c r="M11" s="101">
        <v>600341177</v>
      </c>
      <c r="N11" s="73"/>
      <c r="O11" s="101" t="s">
        <v>143</v>
      </c>
      <c r="P11" s="73"/>
      <c r="Q11" s="101">
        <v>7250000</v>
      </c>
      <c r="R11" s="73"/>
      <c r="S11" s="101">
        <v>607591177</v>
      </c>
      <c r="T11" s="73"/>
      <c r="U11" s="78">
        <f>S11*100/'4'!$E$9</f>
        <v>-0.1898448726926984</v>
      </c>
    </row>
    <row r="12" spans="1:22" ht="22.15" customHeight="1" x14ac:dyDescent="0.2">
      <c r="A12" s="14" t="s">
        <v>112</v>
      </c>
      <c r="C12" s="100" t="s">
        <v>143</v>
      </c>
      <c r="D12" s="73"/>
      <c r="E12" s="104" t="s">
        <v>143</v>
      </c>
      <c r="F12" s="73"/>
      <c r="G12" s="101" t="s">
        <v>143</v>
      </c>
      <c r="H12" s="73"/>
      <c r="I12" s="101" t="s">
        <v>143</v>
      </c>
      <c r="J12" s="73"/>
      <c r="K12" s="81" t="s">
        <v>143</v>
      </c>
      <c r="L12" s="73"/>
      <c r="M12" s="101">
        <v>249534246</v>
      </c>
      <c r="N12" s="73"/>
      <c r="O12" s="101" t="s">
        <v>143</v>
      </c>
      <c r="P12" s="73"/>
      <c r="Q12" s="101">
        <v>3987500</v>
      </c>
      <c r="R12" s="73"/>
      <c r="S12" s="101">
        <v>253521746</v>
      </c>
      <c r="T12" s="73"/>
      <c r="U12" s="78">
        <f>S12*100/'4'!$E$9</f>
        <v>-7.921412524757683E-2</v>
      </c>
    </row>
    <row r="13" spans="1:22" ht="22.15" customHeight="1" x14ac:dyDescent="0.2">
      <c r="A13" s="14" t="s">
        <v>45</v>
      </c>
      <c r="C13" s="101">
        <v>1506565649</v>
      </c>
      <c r="D13" s="73"/>
      <c r="E13" s="104">
        <v>-12556090230</v>
      </c>
      <c r="F13" s="73"/>
      <c r="G13" s="101">
        <v>29596393980</v>
      </c>
      <c r="H13" s="73"/>
      <c r="I13" s="101">
        <v>18546869399</v>
      </c>
      <c r="J13" s="73"/>
      <c r="K13" s="80">
        <f>I13*100/'4'!$E$9</f>
        <v>-5.7950612075811279</v>
      </c>
      <c r="L13" s="73"/>
      <c r="M13" s="101">
        <v>46265812963</v>
      </c>
      <c r="N13" s="73"/>
      <c r="O13" s="101" t="s">
        <v>143</v>
      </c>
      <c r="P13" s="73"/>
      <c r="Q13" s="101">
        <v>63992203200</v>
      </c>
      <c r="R13" s="73"/>
      <c r="S13" s="101">
        <v>110258016163</v>
      </c>
      <c r="T13" s="73"/>
      <c r="U13" s="78">
        <f>S13*100/'4'!$E$9</f>
        <v>-34.4506632653328</v>
      </c>
    </row>
    <row r="14" spans="1:22" ht="22.15" customHeight="1" x14ac:dyDescent="0.2">
      <c r="A14" s="14" t="s">
        <v>48</v>
      </c>
      <c r="C14" s="101">
        <v>42798790</v>
      </c>
      <c r="D14" s="73"/>
      <c r="E14" s="104">
        <v>278213929</v>
      </c>
      <c r="F14" s="73"/>
      <c r="G14" s="101">
        <v>-10875000</v>
      </c>
      <c r="H14" s="73"/>
      <c r="I14" s="101">
        <v>310137719</v>
      </c>
      <c r="J14" s="73"/>
      <c r="K14" s="80">
        <f>I14*100/'4'!$E$9</f>
        <v>-9.690406643406356E-2</v>
      </c>
      <c r="L14" s="73"/>
      <c r="M14" s="101">
        <v>494183619</v>
      </c>
      <c r="N14" s="73"/>
      <c r="O14" s="101" t="s">
        <v>143</v>
      </c>
      <c r="P14" s="73"/>
      <c r="Q14" s="101">
        <v>-10875000</v>
      </c>
      <c r="R14" s="73"/>
      <c r="S14" s="101">
        <v>483308619</v>
      </c>
      <c r="T14" s="73"/>
      <c r="U14" s="78">
        <f>S14*100/'4'!$E$9</f>
        <v>-0.15101217186591714</v>
      </c>
    </row>
    <row r="15" spans="1:22" ht="22.15" customHeight="1" x14ac:dyDescent="0.2">
      <c r="A15" s="14" t="s">
        <v>51</v>
      </c>
      <c r="C15" s="101">
        <v>80671862</v>
      </c>
      <c r="D15" s="73"/>
      <c r="E15" s="104">
        <v>331309627</v>
      </c>
      <c r="F15" s="73"/>
      <c r="G15" s="101" t="s">
        <v>143</v>
      </c>
      <c r="H15" s="73"/>
      <c r="I15" s="101">
        <v>411981489</v>
      </c>
      <c r="J15" s="73"/>
      <c r="K15" s="80">
        <f>I15*100/'4'!$E$9</f>
        <v>-0.12872565680945253</v>
      </c>
      <c r="L15" s="73"/>
      <c r="M15" s="101">
        <v>308626134</v>
      </c>
      <c r="N15" s="73"/>
      <c r="O15" s="101">
        <v>-204851378</v>
      </c>
      <c r="P15" s="73"/>
      <c r="Q15" s="101" t="s">
        <v>143</v>
      </c>
      <c r="R15" s="73"/>
      <c r="S15" s="101">
        <v>103774759</v>
      </c>
      <c r="T15" s="73"/>
      <c r="U15" s="78">
        <f>S15*100/'4'!$E$9</f>
        <v>-3.2424937452754453E-2</v>
      </c>
    </row>
    <row r="16" spans="1:22" ht="22.15" customHeight="1" x14ac:dyDescent="0.2">
      <c r="A16" s="14" t="s">
        <v>54</v>
      </c>
      <c r="C16" s="101">
        <v>21364270</v>
      </c>
      <c r="D16" s="73"/>
      <c r="E16" s="104">
        <v>-13989850</v>
      </c>
      <c r="F16" s="73"/>
      <c r="G16" s="101">
        <v>-344671250</v>
      </c>
      <c r="H16" s="73"/>
      <c r="I16" s="101">
        <v>-337296830</v>
      </c>
      <c r="J16" s="73"/>
      <c r="K16" s="80">
        <f>I16*100/'4'!$E$9</f>
        <v>0.10539006518687603</v>
      </c>
      <c r="L16" s="73"/>
      <c r="M16" s="101">
        <v>336879236</v>
      </c>
      <c r="N16" s="73"/>
      <c r="O16" s="101" t="s">
        <v>143</v>
      </c>
      <c r="P16" s="73"/>
      <c r="Q16" s="101">
        <v>-344671250</v>
      </c>
      <c r="R16" s="73"/>
      <c r="S16" s="101">
        <v>-7792014</v>
      </c>
      <c r="T16" s="73"/>
      <c r="U16" s="78">
        <f>S16*100/'4'!$E$9</f>
        <v>2.4346533686576619E-3</v>
      </c>
    </row>
    <row r="17" spans="1:21" ht="22.15" customHeight="1" x14ac:dyDescent="0.2">
      <c r="A17" s="14" t="s">
        <v>57</v>
      </c>
      <c r="C17" s="101">
        <v>71774902</v>
      </c>
      <c r="D17" s="73"/>
      <c r="E17" s="104" t="s">
        <v>143</v>
      </c>
      <c r="F17" s="73"/>
      <c r="G17" s="101">
        <v>-441450660</v>
      </c>
      <c r="H17" s="73"/>
      <c r="I17" s="101">
        <v>-369675758</v>
      </c>
      <c r="J17" s="73"/>
      <c r="K17" s="80">
        <f>I17*100/'4'!$E$9</f>
        <v>0.11550702161543532</v>
      </c>
      <c r="L17" s="73"/>
      <c r="M17" s="101">
        <v>984508274</v>
      </c>
      <c r="N17" s="73"/>
      <c r="O17" s="101" t="s">
        <v>143</v>
      </c>
      <c r="P17" s="73"/>
      <c r="Q17" s="101">
        <v>-441450660</v>
      </c>
      <c r="R17" s="73"/>
      <c r="S17" s="101">
        <v>543057614</v>
      </c>
      <c r="T17" s="73"/>
      <c r="U17" s="78">
        <f>S17*100/'4'!$E$9</f>
        <v>-0.16968104129436784</v>
      </c>
    </row>
    <row r="18" spans="1:21" ht="22.15" customHeight="1" x14ac:dyDescent="0.2">
      <c r="A18" s="14" t="s">
        <v>60</v>
      </c>
      <c r="C18" s="101">
        <v>60240195</v>
      </c>
      <c r="D18" s="73"/>
      <c r="E18" s="104">
        <v>-27336800</v>
      </c>
      <c r="F18" s="73"/>
      <c r="G18" s="101">
        <v>-159871750</v>
      </c>
      <c r="H18" s="73"/>
      <c r="I18" s="101">
        <v>-126968355</v>
      </c>
      <c r="J18" s="73"/>
      <c r="K18" s="80">
        <f>I18*100/'4'!$E$9</f>
        <v>3.9671891402360403E-2</v>
      </c>
      <c r="L18" s="73"/>
      <c r="M18" s="101">
        <v>937274799</v>
      </c>
      <c r="N18" s="73"/>
      <c r="O18" s="101" t="s">
        <v>143</v>
      </c>
      <c r="P18" s="73"/>
      <c r="Q18" s="101">
        <v>-159871750</v>
      </c>
      <c r="R18" s="73"/>
      <c r="S18" s="101">
        <v>777403049</v>
      </c>
      <c r="T18" s="73"/>
      <c r="U18" s="78">
        <f>S18*100/'4'!$E$9</f>
        <v>-0.24290343318846544</v>
      </c>
    </row>
    <row r="19" spans="1:21" ht="22.15" customHeight="1" x14ac:dyDescent="0.2">
      <c r="A19" s="14" t="s">
        <v>63</v>
      </c>
      <c r="C19" s="101">
        <v>73189524</v>
      </c>
      <c r="D19" s="73"/>
      <c r="E19" s="104">
        <v>-89934750</v>
      </c>
      <c r="F19" s="73"/>
      <c r="G19" s="101" t="s">
        <v>143</v>
      </c>
      <c r="H19" s="73"/>
      <c r="I19" s="101">
        <v>-16745226</v>
      </c>
      <c r="J19" s="73"/>
      <c r="K19" s="80">
        <f>I19*100/'4'!$E$9</f>
        <v>5.2321288039053658E-3</v>
      </c>
      <c r="L19" s="73"/>
      <c r="M19" s="101">
        <v>280243182</v>
      </c>
      <c r="N19" s="73"/>
      <c r="O19" s="101">
        <v>-89934750</v>
      </c>
      <c r="P19" s="73"/>
      <c r="Q19" s="101" t="s">
        <v>143</v>
      </c>
      <c r="R19" s="73"/>
      <c r="S19" s="101">
        <v>190308432</v>
      </c>
      <c r="T19" s="73"/>
      <c r="U19" s="78">
        <f>S19*100/'4'!$E$9</f>
        <v>-5.9462812188576353E-2</v>
      </c>
    </row>
    <row r="20" spans="1:21" ht="22.15" customHeight="1" x14ac:dyDescent="0.2">
      <c r="A20" s="35" t="s">
        <v>123</v>
      </c>
      <c r="C20" s="102" t="s">
        <v>143</v>
      </c>
      <c r="D20" s="73"/>
      <c r="E20" s="104">
        <v>3062013</v>
      </c>
      <c r="F20" s="73"/>
      <c r="G20" s="101">
        <v>29875994</v>
      </c>
      <c r="H20" s="73"/>
      <c r="I20" s="101">
        <v>32938007</v>
      </c>
      <c r="J20" s="73"/>
      <c r="K20" s="80">
        <f>I20*100/'4'!$E$9</f>
        <v>-1.0291643431264324E-2</v>
      </c>
      <c r="L20" s="73"/>
      <c r="M20" s="101" t="s">
        <v>143</v>
      </c>
      <c r="N20" s="73"/>
      <c r="O20" s="101" t="s">
        <v>143</v>
      </c>
      <c r="P20" s="73"/>
      <c r="Q20" s="101">
        <v>29875994</v>
      </c>
      <c r="R20" s="73"/>
      <c r="S20" s="101">
        <v>29875994</v>
      </c>
      <c r="T20" s="73"/>
      <c r="U20" s="78">
        <f>S20*100/'4'!$E$9</f>
        <v>-9.3349023030626088E-3</v>
      </c>
    </row>
    <row r="21" spans="1:21" ht="22.15" customHeight="1" thickBot="1" x14ac:dyDescent="0.25">
      <c r="A21" s="36"/>
      <c r="C21" s="103">
        <f>SUM(C7:C20)</f>
        <v>2538344644</v>
      </c>
      <c r="D21" s="73"/>
      <c r="E21" s="103">
        <f>SUM(E7:E20)</f>
        <v>-5305394977</v>
      </c>
      <c r="F21" s="73"/>
      <c r="G21" s="103">
        <f>SUM(G7:G20)</f>
        <v>28561919171</v>
      </c>
      <c r="H21" s="73"/>
      <c r="I21" s="103">
        <f>SUM(I7:I20)</f>
        <v>25794868838</v>
      </c>
      <c r="J21" s="73"/>
      <c r="K21" s="103">
        <f>SUM(K7:K20)</f>
        <v>-8.0597345321144509</v>
      </c>
      <c r="L21" s="73"/>
      <c r="M21" s="103">
        <f>SUM(M7:M20)</f>
        <v>53782443667</v>
      </c>
      <c r="N21" s="73"/>
      <c r="O21" s="103">
        <f>SUM(O7:O20)</f>
        <v>-294786128</v>
      </c>
      <c r="P21" s="73"/>
      <c r="Q21" s="103">
        <f>SUM(Q7:Q20)</f>
        <v>62907448034</v>
      </c>
      <c r="R21" s="73"/>
      <c r="S21" s="103">
        <f>SUM(S7:S20)</f>
        <v>116395105579</v>
      </c>
      <c r="T21" s="73"/>
      <c r="U21" s="103">
        <f>SUM(U7:U20)</f>
        <v>-36.36822725076938</v>
      </c>
    </row>
    <row r="22" spans="1:21" ht="13.5" thickTop="1" x14ac:dyDescent="0.2"/>
  </sheetData>
  <sheetProtection algorithmName="SHA-512" hashValue="tQrbgyEttH3SMfEmyZnTff7TZbZKPSsTVuB9qriEaPun1jn6Mu15+VcH3LP9SN2lMiEydepJNMTFAruR28F1bw==" saltValue="1NO5dPBgsrS9lTE2w0Iz8Q==" spinCount="100000" sheet="1" objects="1" scenarios="1"/>
  <mergeCells count="7">
    <mergeCell ref="C5:K5"/>
    <mergeCell ref="M5:U5"/>
    <mergeCell ref="A1:U1"/>
    <mergeCell ref="V1:V4"/>
    <mergeCell ref="A2:U2"/>
    <mergeCell ref="A3:U3"/>
    <mergeCell ref="A4:U4"/>
  </mergeCells>
  <pageMargins left="0.39" right="0.39" top="0.39" bottom="0.39" header="0" footer="0"/>
  <pageSetup paperSize="9" scale="61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L10"/>
  <sheetViews>
    <sheetView rightToLeft="1" view="pageBreakPreview" zoomScale="86" zoomScaleNormal="100" zoomScaleSheetLayoutView="86" workbookViewId="0">
      <selection activeCell="A36" sqref="A36"/>
    </sheetView>
  </sheetViews>
  <sheetFormatPr defaultRowHeight="12.75" x14ac:dyDescent="0.2"/>
  <cols>
    <col min="1" max="1" width="38.5703125" customWidth="1"/>
    <col min="2" max="2" width="1.28515625" customWidth="1"/>
    <col min="3" max="3" width="18" customWidth="1"/>
    <col min="4" max="4" width="2.5703125" customWidth="1"/>
    <col min="5" max="5" width="18" customWidth="1"/>
    <col min="6" max="6" width="1.28515625" customWidth="1"/>
    <col min="7" max="7" width="18" customWidth="1"/>
    <col min="8" max="8" width="2.5703125" customWidth="1"/>
    <col min="9" max="9" width="20.140625" customWidth="1"/>
    <col min="10" max="10" width="1.28515625" customWidth="1"/>
    <col min="11" max="11" width="18" customWidth="1"/>
    <col min="12" max="12" width="0.28515625" customWidth="1"/>
  </cols>
  <sheetData>
    <row r="1" spans="1:12" ht="24.75" customHeight="1" x14ac:dyDescent="0.2">
      <c r="A1" s="89" t="s">
        <v>0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6"/>
    </row>
    <row r="2" spans="1:12" ht="24.75" customHeight="1" x14ac:dyDescent="0.2">
      <c r="A2" s="89" t="s">
        <v>66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6"/>
    </row>
    <row r="3" spans="1:12" ht="24.75" customHeight="1" x14ac:dyDescent="0.2">
      <c r="A3" s="89" t="s">
        <v>2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6"/>
    </row>
    <row r="4" spans="1:12" ht="44.45" customHeight="1" x14ac:dyDescent="0.2">
      <c r="A4" s="91" t="s">
        <v>137</v>
      </c>
      <c r="B4" s="91"/>
      <c r="C4" s="91"/>
      <c r="D4" s="91"/>
      <c r="E4" s="91"/>
      <c r="F4" s="91"/>
      <c r="G4" s="91"/>
      <c r="H4" s="91"/>
      <c r="I4" s="91"/>
      <c r="J4" s="91"/>
      <c r="K4" s="91"/>
      <c r="L4" s="86"/>
    </row>
    <row r="5" spans="1:12" ht="14.85" customHeight="1" x14ac:dyDescent="0.2">
      <c r="A5" s="87" t="s">
        <v>138</v>
      </c>
      <c r="B5" s="87"/>
      <c r="C5" s="87"/>
      <c r="E5" s="87" t="s">
        <v>97</v>
      </c>
      <c r="F5" s="87"/>
      <c r="G5" s="87"/>
      <c r="I5" s="98" t="s">
        <v>7</v>
      </c>
      <c r="J5" s="98"/>
      <c r="K5" s="87"/>
    </row>
    <row r="6" spans="1:12" ht="36.950000000000003" customHeight="1" x14ac:dyDescent="0.2">
      <c r="A6" s="5" t="s">
        <v>139</v>
      </c>
      <c r="B6" s="6"/>
      <c r="C6" s="5" t="s">
        <v>70</v>
      </c>
      <c r="E6" s="5" t="s">
        <v>140</v>
      </c>
      <c r="F6" s="6"/>
      <c r="G6" s="5" t="s">
        <v>141</v>
      </c>
      <c r="I6" s="5" t="s">
        <v>140</v>
      </c>
      <c r="K6" s="5" t="s">
        <v>141</v>
      </c>
    </row>
    <row r="7" spans="1:12" ht="22.15" customHeight="1" x14ac:dyDescent="0.2">
      <c r="A7" s="16" t="s">
        <v>81</v>
      </c>
      <c r="C7" s="43">
        <v>104456340</v>
      </c>
      <c r="E7" s="38" t="s">
        <v>143</v>
      </c>
      <c r="G7" s="11">
        <v>100</v>
      </c>
      <c r="I7" s="11">
        <v>102548</v>
      </c>
      <c r="K7" s="52">
        <v>2.6</v>
      </c>
    </row>
    <row r="8" spans="1:12" ht="22.15" customHeight="1" x14ac:dyDescent="0.2">
      <c r="A8" s="24" t="s">
        <v>83</v>
      </c>
      <c r="C8" s="44">
        <v>70020217</v>
      </c>
      <c r="E8" s="33" t="s">
        <v>143</v>
      </c>
      <c r="G8" s="25">
        <v>0</v>
      </c>
      <c r="I8" s="25">
        <v>3836179</v>
      </c>
      <c r="K8" s="83">
        <v>97.4</v>
      </c>
    </row>
    <row r="9" spans="1:12" ht="22.15" customHeight="1" thickBot="1" x14ac:dyDescent="0.25">
      <c r="A9" s="36"/>
      <c r="E9" s="34" t="s">
        <v>143</v>
      </c>
      <c r="G9" s="29">
        <v>100</v>
      </c>
      <c r="I9" s="29">
        <f>SUM(I7:I8)</f>
        <v>3938727</v>
      </c>
      <c r="K9" s="29">
        <v>100</v>
      </c>
    </row>
    <row r="10" spans="1:12" ht="13.5" thickTop="1" x14ac:dyDescent="0.2"/>
  </sheetData>
  <sheetProtection algorithmName="SHA-512" hashValue="ARg43kQcrqstCduJ869HvIT9Hxtn3KTBooszILiC27z/2xKsbUYmqbtPBR23dwy42QiT3txLZeJR8gcUoDvHRg==" saltValue="j8YJiMITkiaECpeEVvjNPw==" spinCount="100000" sheet="1" objects="1" scenarios="1"/>
  <mergeCells count="8">
    <mergeCell ref="A5:C5"/>
    <mergeCell ref="E5:G5"/>
    <mergeCell ref="I5:K5"/>
    <mergeCell ref="A1:K1"/>
    <mergeCell ref="L1:L4"/>
    <mergeCell ref="A2:K2"/>
    <mergeCell ref="A3:K3"/>
    <mergeCell ref="A4:K4"/>
  </mergeCells>
  <pageMargins left="0.39" right="0.39" top="0.39" bottom="0.39" header="0" footer="0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Z12"/>
  <sheetViews>
    <sheetView rightToLeft="1" view="pageBreakPreview" zoomScale="80" zoomScaleNormal="100" zoomScaleSheetLayoutView="80" workbookViewId="0">
      <selection activeCell="Q37" sqref="Q37"/>
    </sheetView>
  </sheetViews>
  <sheetFormatPr defaultRowHeight="12.75" x14ac:dyDescent="0.2"/>
  <cols>
    <col min="1" max="1" width="14.85546875" bestFit="1" customWidth="1"/>
    <col min="2" max="2" width="2.5703125" customWidth="1"/>
    <col min="3" max="3" width="10" bestFit="1" customWidth="1"/>
    <col min="4" max="4" width="1.28515625" customWidth="1"/>
    <col min="5" max="5" width="15" bestFit="1" customWidth="1"/>
    <col min="6" max="6" width="1.28515625" customWidth="1"/>
    <col min="7" max="7" width="14.42578125" bestFit="1" customWidth="1"/>
    <col min="8" max="8" width="2.5703125" customWidth="1"/>
    <col min="9" max="9" width="10" bestFit="1" customWidth="1"/>
    <col min="10" max="10" width="1.28515625" customWidth="1"/>
    <col min="11" max="11" width="14.42578125" bestFit="1" customWidth="1"/>
    <col min="12" max="12" width="1.28515625" customWidth="1"/>
    <col min="13" max="13" width="4.28515625" bestFit="1" customWidth="1"/>
    <col min="14" max="14" width="1.28515625" customWidth="1"/>
    <col min="15" max="15" width="8.140625" bestFit="1" customWidth="1"/>
    <col min="16" max="16" width="2.5703125" customWidth="1"/>
    <col min="17" max="17" width="10" bestFit="1" customWidth="1"/>
    <col min="18" max="18" width="1.28515625" customWidth="1"/>
    <col min="19" max="19" width="13.5703125" bestFit="1" customWidth="1"/>
    <col min="20" max="20" width="1.28515625" customWidth="1"/>
    <col min="21" max="21" width="14.42578125" bestFit="1" customWidth="1"/>
    <col min="22" max="22" width="1.28515625" customWidth="1"/>
    <col min="23" max="23" width="14.5703125" bestFit="1" customWidth="1"/>
    <col min="24" max="24" width="2.5703125" customWidth="1"/>
    <col min="25" max="25" width="15.85546875" bestFit="1" customWidth="1"/>
    <col min="26" max="26" width="0.28515625" customWidth="1"/>
  </cols>
  <sheetData>
    <row r="1" spans="1:26" ht="27" customHeight="1" x14ac:dyDescent="0.2">
      <c r="A1" s="89" t="s">
        <v>142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  <c r="Z1" s="86"/>
    </row>
    <row r="2" spans="1:26" ht="27" customHeight="1" x14ac:dyDescent="0.2">
      <c r="A2" s="90" t="s">
        <v>1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  <c r="Z2" s="86"/>
    </row>
    <row r="3" spans="1:26" ht="27" customHeight="1" x14ac:dyDescent="0.2">
      <c r="A3" s="90" t="s">
        <v>2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  <c r="R3" s="90"/>
      <c r="S3" s="90"/>
      <c r="T3" s="90"/>
      <c r="U3" s="90"/>
      <c r="V3" s="90"/>
      <c r="W3" s="90"/>
      <c r="X3" s="90"/>
      <c r="Y3" s="90"/>
      <c r="Z3" s="86"/>
    </row>
    <row r="4" spans="1:26" ht="29.65" customHeight="1" x14ac:dyDescent="0.2">
      <c r="A4" s="91" t="s">
        <v>3</v>
      </c>
      <c r="B4" s="91"/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91"/>
      <c r="V4" s="91"/>
      <c r="W4" s="91"/>
      <c r="X4" s="91"/>
      <c r="Y4" s="91"/>
      <c r="Z4" s="86"/>
    </row>
    <row r="5" spans="1:26" ht="30" customHeight="1" x14ac:dyDescent="0.2">
      <c r="A5" s="92" t="s">
        <v>4</v>
      </c>
      <c r="B5" s="92"/>
      <c r="C5" s="92"/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  <c r="O5" s="92"/>
      <c r="P5" s="92"/>
      <c r="Q5" s="92"/>
      <c r="R5" s="92"/>
      <c r="S5" s="92"/>
      <c r="T5" s="92"/>
      <c r="U5" s="92"/>
      <c r="V5" s="92"/>
      <c r="W5" s="92"/>
      <c r="X5" s="92"/>
      <c r="Y5" s="92"/>
      <c r="Z5" s="86"/>
    </row>
    <row r="6" spans="1:26" ht="22.15" customHeight="1" x14ac:dyDescent="0.2">
      <c r="A6" s="3"/>
      <c r="C6" s="87" t="s">
        <v>5</v>
      </c>
      <c r="D6" s="87"/>
      <c r="E6" s="87"/>
      <c r="F6" s="87"/>
      <c r="G6" s="87"/>
      <c r="I6" s="87" t="s">
        <v>6</v>
      </c>
      <c r="J6" s="87"/>
      <c r="K6" s="87"/>
      <c r="L6" s="87"/>
      <c r="M6" s="87"/>
      <c r="N6" s="87"/>
      <c r="O6" s="87"/>
      <c r="Q6" s="87" t="s">
        <v>7</v>
      </c>
      <c r="R6" s="87"/>
      <c r="S6" s="87"/>
      <c r="T6" s="87"/>
      <c r="U6" s="87"/>
      <c r="V6" s="87"/>
      <c r="W6" s="87"/>
      <c r="Y6" s="3"/>
    </row>
    <row r="7" spans="1:26" ht="39" customHeight="1" x14ac:dyDescent="0.2">
      <c r="A7" s="5" t="s">
        <v>8</v>
      </c>
      <c r="C7" s="5" t="s">
        <v>9</v>
      </c>
      <c r="D7" s="6"/>
      <c r="E7" s="5" t="s">
        <v>10</v>
      </c>
      <c r="F7" s="6"/>
      <c r="G7" s="5" t="s">
        <v>11</v>
      </c>
      <c r="I7" s="88" t="s">
        <v>12</v>
      </c>
      <c r="J7" s="88"/>
      <c r="K7" s="88"/>
      <c r="L7" s="6"/>
      <c r="M7" s="88" t="s">
        <v>13</v>
      </c>
      <c r="N7" s="88"/>
      <c r="O7" s="88"/>
      <c r="Q7" s="5" t="s">
        <v>9</v>
      </c>
      <c r="R7" s="6"/>
      <c r="S7" s="5" t="s">
        <v>14</v>
      </c>
      <c r="T7" s="6"/>
      <c r="U7" s="5" t="s">
        <v>10</v>
      </c>
      <c r="V7" s="6"/>
      <c r="W7" s="5" t="s">
        <v>11</v>
      </c>
      <c r="Y7" s="5" t="s">
        <v>15</v>
      </c>
    </row>
    <row r="8" spans="1:26" ht="18.75" customHeight="1" x14ac:dyDescent="0.2">
      <c r="A8" s="6"/>
      <c r="C8" s="6"/>
      <c r="E8" s="6"/>
      <c r="G8" s="6"/>
      <c r="I8" s="7" t="s">
        <v>16</v>
      </c>
      <c r="J8" s="6"/>
      <c r="K8" s="7" t="s">
        <v>17</v>
      </c>
      <c r="M8" s="7" t="s">
        <v>16</v>
      </c>
      <c r="N8" s="6"/>
      <c r="O8" s="7" t="s">
        <v>18</v>
      </c>
      <c r="Q8" s="6"/>
      <c r="S8" s="6"/>
      <c r="U8" s="6"/>
      <c r="W8" s="6"/>
      <c r="Y8" s="6"/>
    </row>
    <row r="9" spans="1:26" ht="22.15" customHeight="1" x14ac:dyDescent="0.2">
      <c r="A9" s="8" t="s">
        <v>19</v>
      </c>
      <c r="C9" s="32" t="s">
        <v>143</v>
      </c>
      <c r="E9" s="32" t="s">
        <v>143</v>
      </c>
      <c r="G9" s="32" t="s">
        <v>143</v>
      </c>
      <c r="I9" s="9">
        <v>446000000</v>
      </c>
      <c r="K9" s="9">
        <v>957890136161</v>
      </c>
      <c r="M9" s="32" t="s">
        <v>143</v>
      </c>
      <c r="O9" s="32" t="s">
        <v>143</v>
      </c>
      <c r="Q9" s="9">
        <v>446000000</v>
      </c>
      <c r="S9" s="9">
        <v>2104</v>
      </c>
      <c r="U9" s="9">
        <v>957890136161</v>
      </c>
      <c r="W9" s="9">
        <v>930126220800</v>
      </c>
      <c r="Y9" s="10">
        <f>W9*100/'0'!$AO$2</f>
        <v>12.617929266167222</v>
      </c>
    </row>
    <row r="10" spans="1:26" ht="22.15" customHeight="1" x14ac:dyDescent="0.2">
      <c r="A10" s="24" t="s">
        <v>20</v>
      </c>
      <c r="C10" s="25">
        <v>729570219</v>
      </c>
      <c r="E10" s="25">
        <v>3740799294724</v>
      </c>
      <c r="G10" s="25">
        <v>5088529904522</v>
      </c>
      <c r="I10" s="25">
        <v>176681429</v>
      </c>
      <c r="K10" s="25">
        <v>1221826910644</v>
      </c>
      <c r="M10" s="33" t="s">
        <v>143</v>
      </c>
      <c r="O10" s="33" t="s">
        <v>143</v>
      </c>
      <c r="Q10" s="25">
        <v>906251648</v>
      </c>
      <c r="S10" s="9">
        <v>7070</v>
      </c>
      <c r="U10" s="25">
        <v>4962626205368</v>
      </c>
      <c r="W10" s="25">
        <v>6402329680004</v>
      </c>
      <c r="Y10" s="21">
        <f>W10*100/'0'!$AO$2</f>
        <v>86.852882151296825</v>
      </c>
    </row>
    <row r="11" spans="1:26" ht="22.15" customHeight="1" thickBot="1" x14ac:dyDescent="0.25">
      <c r="A11" s="26"/>
      <c r="C11" s="27"/>
      <c r="E11" s="29">
        <v>3740799294724</v>
      </c>
      <c r="G11" s="29">
        <v>5088529904522</v>
      </c>
      <c r="I11" s="27"/>
      <c r="K11" s="29">
        <v>2179717046805</v>
      </c>
      <c r="M11" s="27"/>
      <c r="O11" s="34" t="s">
        <v>143</v>
      </c>
      <c r="Q11" s="27"/>
      <c r="U11" s="29">
        <v>5920516341529</v>
      </c>
      <c r="W11" s="29">
        <v>7332455900804</v>
      </c>
      <c r="Y11" s="30">
        <f>SUM(Y9:Y10)</f>
        <v>99.470811417464049</v>
      </c>
    </row>
    <row r="12" spans="1:26" ht="13.5" thickTop="1" x14ac:dyDescent="0.2"/>
  </sheetData>
  <sheetProtection algorithmName="SHA-512" hashValue="VInZ/TJTjKZPYXl5SqiX0/NNdMKT2w79XCj7D2qjsB82TkSvCCo4SSUITGOQS2wJnSHM6/Iz6eDzFDb+lIr2dg==" saltValue="nqKAoQ32ZW0DF51BhR+bnQ==" spinCount="100000" sheet="1" objects="1" scenarios="1"/>
  <mergeCells count="11">
    <mergeCell ref="A1:Y1"/>
    <mergeCell ref="Z1:Z5"/>
    <mergeCell ref="A2:Y2"/>
    <mergeCell ref="A3:Y3"/>
    <mergeCell ref="A4:Y4"/>
    <mergeCell ref="A5:Y5"/>
    <mergeCell ref="C6:G6"/>
    <mergeCell ref="I6:O6"/>
    <mergeCell ref="Q6:W6"/>
    <mergeCell ref="I7:K7"/>
    <mergeCell ref="M7:O7"/>
  </mergeCells>
  <pageMargins left="0.39" right="0.39" top="0.39" bottom="0.39" header="0" footer="0"/>
  <pageSetup paperSize="9" scale="7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AJ20"/>
  <sheetViews>
    <sheetView rightToLeft="1" view="pageBreakPreview" zoomScaleNormal="100" zoomScaleSheetLayoutView="100" workbookViewId="0">
      <selection activeCell="O22" sqref="O22"/>
    </sheetView>
  </sheetViews>
  <sheetFormatPr defaultRowHeight="12.75" x14ac:dyDescent="0.2"/>
  <cols>
    <col min="1" max="1" width="29.85546875" bestFit="1" customWidth="1"/>
    <col min="2" max="2" width="1.28515625" customWidth="1"/>
    <col min="3" max="3" width="16.28515625" bestFit="1" customWidth="1"/>
    <col min="4" max="4" width="1.28515625" customWidth="1"/>
    <col min="5" max="5" width="23.5703125" bestFit="1" customWidth="1"/>
    <col min="6" max="6" width="1.28515625" customWidth="1"/>
    <col min="7" max="7" width="13.42578125" bestFit="1" customWidth="1"/>
    <col min="8" max="8" width="1.28515625" customWidth="1"/>
    <col min="9" max="9" width="10.85546875" bestFit="1" customWidth="1"/>
    <col min="10" max="10" width="1.28515625" customWidth="1"/>
    <col min="11" max="11" width="16" bestFit="1" customWidth="1"/>
    <col min="12" max="12" width="1.28515625" customWidth="1"/>
    <col min="13" max="13" width="7" bestFit="1" customWidth="1"/>
    <col min="14" max="14" width="1.28515625" customWidth="1"/>
    <col min="15" max="15" width="13.5703125" bestFit="1" customWidth="1"/>
    <col min="16" max="16" width="1.28515625" customWidth="1"/>
    <col min="17" max="17" width="14.28515625" bestFit="1" customWidth="1"/>
    <col min="18" max="18" width="2.5703125" customWidth="1"/>
    <col min="19" max="19" width="4.28515625" bestFit="1" customWidth="1"/>
    <col min="20" max="20" width="1.28515625" customWidth="1"/>
    <col min="21" max="21" width="10.140625" bestFit="1" customWidth="1"/>
    <col min="22" max="22" width="1.28515625" customWidth="1"/>
    <col min="23" max="23" width="7" bestFit="1" customWidth="1"/>
    <col min="24" max="24" width="1.28515625" customWidth="1"/>
    <col min="25" max="25" width="13" bestFit="1" customWidth="1"/>
    <col min="26" max="26" width="2.5703125" customWidth="1"/>
    <col min="27" max="27" width="5.140625" bestFit="1" customWidth="1"/>
    <col min="28" max="28" width="1.28515625" customWidth="1"/>
    <col min="29" max="29" width="14.28515625" bestFit="1" customWidth="1"/>
    <col min="30" max="30" width="1.28515625" customWidth="1"/>
    <col min="31" max="31" width="11.28515625" bestFit="1" customWidth="1"/>
    <col min="32" max="32" width="1.28515625" customWidth="1"/>
    <col min="33" max="33" width="14.28515625" bestFit="1" customWidth="1"/>
    <col min="34" max="34" width="2.5703125" customWidth="1"/>
    <col min="35" max="35" width="15.85546875" bestFit="1" customWidth="1"/>
    <col min="36" max="36" width="0.28515625" customWidth="1"/>
  </cols>
  <sheetData>
    <row r="1" spans="1:36" ht="25.5" customHeight="1" x14ac:dyDescent="0.2">
      <c r="A1" s="93" t="s">
        <v>0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3"/>
      <c r="X1" s="93"/>
      <c r="Y1" s="93"/>
      <c r="Z1" s="93"/>
      <c r="AA1" s="93"/>
      <c r="AB1" s="93"/>
      <c r="AC1" s="93"/>
      <c r="AD1" s="93"/>
      <c r="AE1" s="93"/>
      <c r="AF1" s="93"/>
      <c r="AG1" s="93"/>
      <c r="AH1" s="93"/>
      <c r="AI1" s="93"/>
      <c r="AJ1" s="86"/>
    </row>
    <row r="2" spans="1:36" ht="25.5" customHeight="1" x14ac:dyDescent="0.2">
      <c r="A2" s="93" t="s">
        <v>1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  <c r="V2" s="93"/>
      <c r="W2" s="93"/>
      <c r="X2" s="93"/>
      <c r="Y2" s="93"/>
      <c r="Z2" s="93"/>
      <c r="AA2" s="93"/>
      <c r="AB2" s="93"/>
      <c r="AC2" s="93"/>
      <c r="AD2" s="93"/>
      <c r="AE2" s="93"/>
      <c r="AF2" s="93"/>
      <c r="AG2" s="93"/>
      <c r="AH2" s="93"/>
      <c r="AI2" s="93"/>
      <c r="AJ2" s="86"/>
    </row>
    <row r="3" spans="1:36" ht="25.5" customHeight="1" x14ac:dyDescent="0.2">
      <c r="A3" s="93" t="s">
        <v>2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  <c r="S3" s="93"/>
      <c r="T3" s="93"/>
      <c r="U3" s="93"/>
      <c r="V3" s="93"/>
      <c r="W3" s="93"/>
      <c r="X3" s="93"/>
      <c r="Y3" s="93"/>
      <c r="Z3" s="93"/>
      <c r="AA3" s="93"/>
      <c r="AB3" s="93"/>
      <c r="AC3" s="93"/>
      <c r="AD3" s="93"/>
      <c r="AE3" s="93"/>
      <c r="AF3" s="93"/>
      <c r="AG3" s="93"/>
      <c r="AH3" s="93"/>
      <c r="AI3" s="93"/>
      <c r="AJ3" s="86"/>
    </row>
    <row r="4" spans="1:36" ht="44.45" customHeight="1" x14ac:dyDescent="0.2">
      <c r="A4" s="91" t="s">
        <v>21</v>
      </c>
      <c r="B4" s="91"/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91"/>
      <c r="V4" s="91"/>
      <c r="W4" s="91"/>
      <c r="X4" s="91"/>
      <c r="Y4" s="91"/>
      <c r="Z4" s="91"/>
      <c r="AA4" s="91"/>
      <c r="AB4" s="91"/>
      <c r="AC4" s="91"/>
      <c r="AD4" s="91"/>
      <c r="AE4" s="91"/>
      <c r="AF4" s="91"/>
      <c r="AG4" s="91"/>
      <c r="AH4" s="91"/>
      <c r="AI4" s="91"/>
      <c r="AJ4" s="86"/>
    </row>
    <row r="5" spans="1:36" ht="22.15" customHeight="1" x14ac:dyDescent="0.2">
      <c r="A5" s="3"/>
      <c r="C5" s="87" t="s">
        <v>22</v>
      </c>
      <c r="D5" s="87"/>
      <c r="E5" s="87"/>
      <c r="F5" s="87"/>
      <c r="G5" s="87"/>
      <c r="H5" s="87"/>
      <c r="I5" s="87"/>
      <c r="J5" s="87"/>
      <c r="K5" s="87"/>
      <c r="L5" s="87"/>
      <c r="M5" s="87" t="s">
        <v>5</v>
      </c>
      <c r="N5" s="87"/>
      <c r="O5" s="87"/>
      <c r="P5" s="87"/>
      <c r="Q5" s="87"/>
      <c r="S5" s="87" t="s">
        <v>6</v>
      </c>
      <c r="T5" s="87"/>
      <c r="U5" s="87"/>
      <c r="V5" s="87"/>
      <c r="W5" s="87"/>
      <c r="X5" s="87"/>
      <c r="Y5" s="87"/>
      <c r="AA5" s="87" t="s">
        <v>7</v>
      </c>
      <c r="AB5" s="87"/>
      <c r="AC5" s="87"/>
      <c r="AD5" s="87"/>
      <c r="AE5" s="87"/>
      <c r="AF5" s="87"/>
      <c r="AG5" s="87"/>
      <c r="AI5" s="3"/>
    </row>
    <row r="6" spans="1:36" ht="37.5" customHeight="1" x14ac:dyDescent="0.2">
      <c r="A6" s="5" t="s">
        <v>23</v>
      </c>
      <c r="C6" s="5" t="s">
        <v>24</v>
      </c>
      <c r="D6" s="6"/>
      <c r="E6" s="12" t="s">
        <v>25</v>
      </c>
      <c r="F6" s="6"/>
      <c r="G6" s="5" t="s">
        <v>26</v>
      </c>
      <c r="H6" s="6"/>
      <c r="I6" s="5" t="s">
        <v>27</v>
      </c>
      <c r="J6" s="6"/>
      <c r="K6" s="5" t="s">
        <v>28</v>
      </c>
      <c r="L6" s="6"/>
      <c r="M6" s="5" t="s">
        <v>9</v>
      </c>
      <c r="N6" s="6"/>
      <c r="O6" s="5" t="s">
        <v>10</v>
      </c>
      <c r="P6" s="6"/>
      <c r="Q6" s="5" t="s">
        <v>11</v>
      </c>
      <c r="S6" s="88" t="s">
        <v>12</v>
      </c>
      <c r="T6" s="88"/>
      <c r="U6" s="88"/>
      <c r="V6" s="6"/>
      <c r="W6" s="88" t="s">
        <v>13</v>
      </c>
      <c r="X6" s="88"/>
      <c r="Y6" s="88"/>
      <c r="AA6" s="5" t="s">
        <v>9</v>
      </c>
      <c r="AB6" s="6"/>
      <c r="AC6" s="5" t="s">
        <v>29</v>
      </c>
      <c r="AD6" s="6"/>
      <c r="AE6" s="5" t="s">
        <v>10</v>
      </c>
      <c r="AF6" s="6"/>
      <c r="AG6" s="5" t="s">
        <v>11</v>
      </c>
      <c r="AI6" s="13" t="s">
        <v>15</v>
      </c>
    </row>
    <row r="7" spans="1:36" ht="14.85" customHeight="1" x14ac:dyDescent="0.2">
      <c r="A7" s="6"/>
      <c r="C7" s="6"/>
      <c r="E7" s="6"/>
      <c r="G7" s="6"/>
      <c r="I7" s="6"/>
      <c r="K7" s="6"/>
      <c r="M7" s="6"/>
      <c r="O7" s="6"/>
      <c r="Q7" s="6"/>
      <c r="S7" s="40" t="s">
        <v>16</v>
      </c>
      <c r="T7" s="6"/>
      <c r="U7" s="5" t="s">
        <v>17</v>
      </c>
      <c r="W7" s="5" t="s">
        <v>16</v>
      </c>
      <c r="X7" s="6"/>
      <c r="Y7" s="5" t="s">
        <v>18</v>
      </c>
      <c r="AA7" s="6"/>
      <c r="AC7" s="6"/>
      <c r="AE7" s="6"/>
      <c r="AG7" s="6"/>
      <c r="AI7" s="6"/>
    </row>
    <row r="8" spans="1:36" ht="22.15" customHeight="1" x14ac:dyDescent="0.2">
      <c r="A8" s="14" t="s">
        <v>30</v>
      </c>
      <c r="C8" s="15" t="s">
        <v>31</v>
      </c>
      <c r="E8" s="15" t="s">
        <v>32</v>
      </c>
      <c r="G8" s="15" t="s">
        <v>33</v>
      </c>
      <c r="I8" s="15" t="s">
        <v>34</v>
      </c>
      <c r="K8" s="9">
        <v>18</v>
      </c>
      <c r="M8" s="9">
        <v>120000</v>
      </c>
      <c r="O8" s="9">
        <v>120087000000</v>
      </c>
      <c r="Q8" s="9">
        <v>114972584400</v>
      </c>
      <c r="S8" s="33" t="s">
        <v>143</v>
      </c>
      <c r="U8" s="38" t="s">
        <v>143</v>
      </c>
      <c r="W8" s="11">
        <v>120000</v>
      </c>
      <c r="Y8" s="11">
        <v>121750196423</v>
      </c>
      <c r="AA8" s="32" t="s">
        <v>143</v>
      </c>
      <c r="AC8" s="9">
        <v>958800</v>
      </c>
      <c r="AE8" s="32" t="s">
        <v>143</v>
      </c>
      <c r="AG8" s="9"/>
      <c r="AI8" s="41" t="s">
        <v>143</v>
      </c>
    </row>
    <row r="9" spans="1:36" ht="22.15" customHeight="1" x14ac:dyDescent="0.2">
      <c r="A9" s="14" t="s">
        <v>35</v>
      </c>
      <c r="C9" s="15" t="s">
        <v>31</v>
      </c>
      <c r="E9" s="15" t="s">
        <v>36</v>
      </c>
      <c r="G9" s="15" t="s">
        <v>37</v>
      </c>
      <c r="I9" s="15" t="s">
        <v>38</v>
      </c>
      <c r="K9" s="9">
        <v>18</v>
      </c>
      <c r="M9" s="9">
        <v>5000</v>
      </c>
      <c r="O9" s="9">
        <v>5003625000</v>
      </c>
      <c r="Q9" s="9">
        <v>5046338750</v>
      </c>
      <c r="S9" s="33" t="s">
        <v>143</v>
      </c>
      <c r="U9" s="32" t="s">
        <v>143</v>
      </c>
      <c r="W9" s="9">
        <v>5000</v>
      </c>
      <c r="Y9" s="9">
        <v>5313645931</v>
      </c>
      <c r="AA9" s="32" t="s">
        <v>143</v>
      </c>
      <c r="AC9" s="9">
        <v>1010000</v>
      </c>
      <c r="AE9" s="32" t="s">
        <v>143</v>
      </c>
      <c r="AG9" s="32" t="s">
        <v>143</v>
      </c>
      <c r="AI9" s="41" t="s">
        <v>143</v>
      </c>
    </row>
    <row r="10" spans="1:36" ht="22.15" customHeight="1" x14ac:dyDescent="0.2">
      <c r="A10" s="14" t="s">
        <v>39</v>
      </c>
      <c r="C10" s="15" t="s">
        <v>31</v>
      </c>
      <c r="E10" s="15" t="s">
        <v>36</v>
      </c>
      <c r="G10" s="15" t="s">
        <v>40</v>
      </c>
      <c r="I10" s="15" t="s">
        <v>41</v>
      </c>
      <c r="K10" s="9">
        <v>15</v>
      </c>
      <c r="M10" s="9">
        <v>50000</v>
      </c>
      <c r="O10" s="9">
        <v>50024107143</v>
      </c>
      <c r="Q10" s="9">
        <v>48226510412</v>
      </c>
      <c r="S10" s="33" t="s">
        <v>143</v>
      </c>
      <c r="U10" s="32" t="s">
        <v>143</v>
      </c>
      <c r="W10" s="9">
        <v>50000</v>
      </c>
      <c r="Y10" s="9">
        <v>50430712127</v>
      </c>
      <c r="AA10" s="32" t="s">
        <v>143</v>
      </c>
      <c r="AC10" s="9">
        <v>965230</v>
      </c>
      <c r="AE10" s="32" t="s">
        <v>143</v>
      </c>
      <c r="AG10" s="32" t="s">
        <v>143</v>
      </c>
      <c r="AI10" s="41" t="s">
        <v>143</v>
      </c>
    </row>
    <row r="11" spans="1:36" ht="22.15" customHeight="1" x14ac:dyDescent="0.2">
      <c r="A11" s="14" t="s">
        <v>42</v>
      </c>
      <c r="C11" s="15" t="s">
        <v>31</v>
      </c>
      <c r="E11" s="15" t="s">
        <v>36</v>
      </c>
      <c r="G11" s="15" t="s">
        <v>43</v>
      </c>
      <c r="I11" s="15" t="s">
        <v>44</v>
      </c>
      <c r="K11" s="9">
        <v>18</v>
      </c>
      <c r="M11" s="9">
        <v>10000</v>
      </c>
      <c r="O11" s="9">
        <v>10007250000</v>
      </c>
      <c r="Q11" s="9">
        <v>10092677500</v>
      </c>
      <c r="S11" s="33" t="s">
        <v>143</v>
      </c>
      <c r="U11" s="32" t="s">
        <v>143</v>
      </c>
      <c r="W11" s="9">
        <v>10000</v>
      </c>
      <c r="Y11" s="9">
        <v>10425661256</v>
      </c>
      <c r="AA11" s="32" t="s">
        <v>143</v>
      </c>
      <c r="AC11" s="9">
        <v>1000000</v>
      </c>
      <c r="AE11" s="32" t="s">
        <v>143</v>
      </c>
      <c r="AG11" s="32" t="s">
        <v>143</v>
      </c>
      <c r="AI11" s="41" t="s">
        <v>143</v>
      </c>
    </row>
    <row r="12" spans="1:36" ht="22.15" customHeight="1" x14ac:dyDescent="0.2">
      <c r="A12" s="14" t="s">
        <v>45</v>
      </c>
      <c r="C12" s="15" t="s">
        <v>31</v>
      </c>
      <c r="E12" s="15" t="s">
        <v>36</v>
      </c>
      <c r="G12" s="15" t="s">
        <v>46</v>
      </c>
      <c r="I12" s="15" t="s">
        <v>47</v>
      </c>
      <c r="K12" s="9">
        <v>16</v>
      </c>
      <c r="M12" s="9">
        <v>555000</v>
      </c>
      <c r="O12" s="9">
        <v>555208125000</v>
      </c>
      <c r="Q12" s="9">
        <v>537959696250</v>
      </c>
      <c r="S12" s="33" t="s">
        <v>143</v>
      </c>
      <c r="U12" s="32" t="s">
        <v>143</v>
      </c>
      <c r="W12" s="9">
        <v>555000</v>
      </c>
      <c r="Y12" s="9">
        <v>586062212133</v>
      </c>
      <c r="AA12" s="32" t="s">
        <v>143</v>
      </c>
      <c r="AC12" s="9">
        <v>970000</v>
      </c>
      <c r="AE12" s="32" t="s">
        <v>143</v>
      </c>
      <c r="AG12" s="32" t="s">
        <v>143</v>
      </c>
      <c r="AI12" s="41" t="s">
        <v>143</v>
      </c>
    </row>
    <row r="13" spans="1:36" ht="22.15" customHeight="1" x14ac:dyDescent="0.2">
      <c r="A13" s="14" t="s">
        <v>48</v>
      </c>
      <c r="C13" s="15" t="s">
        <v>31</v>
      </c>
      <c r="E13" s="15" t="s">
        <v>36</v>
      </c>
      <c r="G13" s="15" t="s">
        <v>49</v>
      </c>
      <c r="I13" s="15" t="s">
        <v>50</v>
      </c>
      <c r="K13" s="9">
        <v>18</v>
      </c>
      <c r="M13" s="9">
        <v>15000</v>
      </c>
      <c r="O13" s="9">
        <v>15010875000</v>
      </c>
      <c r="Q13" s="9">
        <v>14732661071</v>
      </c>
      <c r="S13" s="33" t="s">
        <v>143</v>
      </c>
      <c r="U13" s="32" t="s">
        <v>143</v>
      </c>
      <c r="W13" s="9">
        <v>15000</v>
      </c>
      <c r="Y13" s="9">
        <v>15081526429</v>
      </c>
      <c r="AA13" s="32" t="s">
        <v>143</v>
      </c>
      <c r="AC13" s="9">
        <v>982890</v>
      </c>
      <c r="AE13" s="32" t="s">
        <v>143</v>
      </c>
      <c r="AG13" s="32" t="s">
        <v>143</v>
      </c>
      <c r="AI13" s="41" t="s">
        <v>143</v>
      </c>
    </row>
    <row r="14" spans="1:36" ht="22.15" customHeight="1" x14ac:dyDescent="0.2">
      <c r="A14" s="14" t="s">
        <v>51</v>
      </c>
      <c r="C14" s="15" t="s">
        <v>31</v>
      </c>
      <c r="E14" s="15" t="s">
        <v>36</v>
      </c>
      <c r="G14" s="15" t="s">
        <v>52</v>
      </c>
      <c r="I14" s="15" t="s">
        <v>53</v>
      </c>
      <c r="K14" s="9">
        <v>18</v>
      </c>
      <c r="M14" s="9">
        <v>5000</v>
      </c>
      <c r="O14" s="9">
        <v>5100695325</v>
      </c>
      <c r="Q14" s="9">
        <v>4715029123</v>
      </c>
      <c r="S14" s="33" t="s">
        <v>143</v>
      </c>
      <c r="U14" s="32" t="s">
        <v>143</v>
      </c>
      <c r="W14" s="32" t="s">
        <v>143</v>
      </c>
      <c r="Y14" s="32" t="s">
        <v>143</v>
      </c>
      <c r="AA14" s="9">
        <v>5000</v>
      </c>
      <c r="AC14" s="9">
        <v>1010000</v>
      </c>
      <c r="AE14" s="9">
        <v>5100695325</v>
      </c>
      <c r="AG14" s="9">
        <v>5046338753</v>
      </c>
      <c r="AI14" s="10">
        <f>AG14*100/'0'!AO2</f>
        <v>6.84577469321382E-2</v>
      </c>
    </row>
    <row r="15" spans="1:36" ht="22.15" customHeight="1" x14ac:dyDescent="0.2">
      <c r="A15" s="14" t="s">
        <v>54</v>
      </c>
      <c r="C15" s="15" t="s">
        <v>31</v>
      </c>
      <c r="E15" s="15" t="s">
        <v>36</v>
      </c>
      <c r="G15" s="15" t="s">
        <v>55</v>
      </c>
      <c r="I15" s="15" t="s">
        <v>56</v>
      </c>
      <c r="K15" s="9">
        <v>18</v>
      </c>
      <c r="M15" s="9">
        <v>7000</v>
      </c>
      <c r="O15" s="9">
        <v>7107649312</v>
      </c>
      <c r="Q15" s="9">
        <v>7358661100</v>
      </c>
      <c r="S15" s="33" t="s">
        <v>143</v>
      </c>
      <c r="U15" s="32" t="s">
        <v>143</v>
      </c>
      <c r="W15" s="9">
        <v>7000</v>
      </c>
      <c r="Y15" s="9">
        <v>7421046077</v>
      </c>
      <c r="AA15" s="32" t="s">
        <v>143</v>
      </c>
      <c r="AC15" s="9">
        <v>1052000</v>
      </c>
      <c r="AE15" s="32" t="s">
        <v>143</v>
      </c>
      <c r="AG15" s="32" t="s">
        <v>143</v>
      </c>
      <c r="AI15" s="41" t="s">
        <v>143</v>
      </c>
    </row>
    <row r="16" spans="1:36" ht="22.15" customHeight="1" x14ac:dyDescent="0.2">
      <c r="A16" s="14" t="s">
        <v>57</v>
      </c>
      <c r="C16" s="15" t="s">
        <v>31</v>
      </c>
      <c r="E16" s="15" t="s">
        <v>36</v>
      </c>
      <c r="G16" s="15" t="s">
        <v>58</v>
      </c>
      <c r="I16" s="15" t="s">
        <v>59</v>
      </c>
      <c r="K16" s="9">
        <v>16</v>
      </c>
      <c r="M16" s="9">
        <v>22920</v>
      </c>
      <c r="O16" s="9">
        <v>22687414750</v>
      </c>
      <c r="Q16" s="9">
        <v>23361450660</v>
      </c>
      <c r="S16" s="33" t="s">
        <v>143</v>
      </c>
      <c r="U16" s="32" t="s">
        <v>143</v>
      </c>
      <c r="W16" s="9">
        <v>22920</v>
      </c>
      <c r="Y16" s="9">
        <v>24065017119</v>
      </c>
      <c r="AA16" s="32" t="s">
        <v>143</v>
      </c>
      <c r="AC16" s="9">
        <v>1020000</v>
      </c>
      <c r="AE16" s="32" t="s">
        <v>143</v>
      </c>
      <c r="AG16" s="32" t="s">
        <v>143</v>
      </c>
      <c r="AI16" s="41" t="s">
        <v>143</v>
      </c>
    </row>
    <row r="17" spans="1:35" ht="22.15" customHeight="1" x14ac:dyDescent="0.2">
      <c r="A17" s="14" t="s">
        <v>60</v>
      </c>
      <c r="C17" s="15" t="s">
        <v>31</v>
      </c>
      <c r="E17" s="15" t="s">
        <v>36</v>
      </c>
      <c r="G17" s="15" t="s">
        <v>61</v>
      </c>
      <c r="I17" s="15" t="s">
        <v>62</v>
      </c>
      <c r="K17" s="9">
        <v>18</v>
      </c>
      <c r="M17" s="9">
        <v>20200</v>
      </c>
      <c r="O17" s="9">
        <v>18887042101</v>
      </c>
      <c r="Q17" s="9">
        <v>20387208550</v>
      </c>
      <c r="S17" s="33" t="s">
        <v>143</v>
      </c>
      <c r="U17" s="32" t="s">
        <v>143</v>
      </c>
      <c r="W17" s="9">
        <v>20200</v>
      </c>
      <c r="Y17" s="9">
        <v>21170530547</v>
      </c>
      <c r="AA17" s="32" t="s">
        <v>143</v>
      </c>
      <c r="AC17" s="9">
        <v>1010000</v>
      </c>
      <c r="AE17" s="32" t="s">
        <v>143</v>
      </c>
      <c r="AG17" s="32" t="s">
        <v>143</v>
      </c>
      <c r="AI17" s="41" t="s">
        <v>143</v>
      </c>
    </row>
    <row r="18" spans="1:35" ht="22.15" customHeight="1" x14ac:dyDescent="0.2">
      <c r="A18" s="35" t="s">
        <v>63</v>
      </c>
      <c r="C18" s="15" t="s">
        <v>31</v>
      </c>
      <c r="E18" s="15" t="s">
        <v>32</v>
      </c>
      <c r="G18" s="15" t="s">
        <v>64</v>
      </c>
      <c r="I18" s="15" t="s">
        <v>65</v>
      </c>
      <c r="K18" s="9">
        <v>18</v>
      </c>
      <c r="M18" s="25">
        <v>4500</v>
      </c>
      <c r="O18" s="25">
        <v>4365159838</v>
      </c>
      <c r="Q18" s="25">
        <v>4586672250</v>
      </c>
      <c r="S18" s="33" t="s">
        <v>143</v>
      </c>
      <c r="U18" s="32" t="s">
        <v>143</v>
      </c>
      <c r="W18" s="33" t="s">
        <v>143</v>
      </c>
      <c r="Y18" s="33" t="s">
        <v>143</v>
      </c>
      <c r="AA18" s="25">
        <v>4500</v>
      </c>
      <c r="AC18" s="9">
        <v>1000000</v>
      </c>
      <c r="AE18" s="25">
        <v>4365159838</v>
      </c>
      <c r="AG18" s="25">
        <v>4496737500</v>
      </c>
      <c r="AI18" s="28">
        <f>AG18*100/'0'!AO2</f>
        <v>6.1001952675541246E-2</v>
      </c>
    </row>
    <row r="19" spans="1:35" ht="22.15" customHeight="1" thickBot="1" x14ac:dyDescent="0.25">
      <c r="A19" s="36"/>
      <c r="K19" s="84"/>
      <c r="M19" s="27"/>
      <c r="O19" s="29">
        <f>SUM(O8:O18)</f>
        <v>813488943469</v>
      </c>
      <c r="Q19" s="29">
        <f>SUM(Q8:Q18)</f>
        <v>791439490066</v>
      </c>
      <c r="S19" s="27"/>
      <c r="U19" s="34" t="s">
        <v>143</v>
      </c>
      <c r="W19" s="27"/>
      <c r="Y19" s="29">
        <f>SUM(Y8:Y18)</f>
        <v>841720548042</v>
      </c>
      <c r="AA19" s="27"/>
      <c r="AE19" s="29">
        <f>SUM(AE8:AE18)</f>
        <v>9465855163</v>
      </c>
      <c r="AG19" s="29">
        <f>SUM(AG8:AG18)</f>
        <v>9543076253</v>
      </c>
      <c r="AI19" s="30">
        <f>SUM(AI8:AI18)</f>
        <v>0.12945969960767945</v>
      </c>
    </row>
    <row r="20" spans="1:35" ht="13.5" thickTop="1" x14ac:dyDescent="0.2"/>
  </sheetData>
  <sheetProtection algorithmName="SHA-512" hashValue="mIUIbYdRgUtyvh8hnpyU1JgyE/a3aS1xFjqpxuW8SV/Npc/Ma7bdhS7y7nn6OmEX7NOkiLIcU6SZ+vg59DS7sA==" saltValue="bcCsqitReShW+QndbAsKiQ==" spinCount="100000" sheet="1" objects="1" scenarios="1"/>
  <mergeCells count="11">
    <mergeCell ref="A1:AI1"/>
    <mergeCell ref="AJ1:AJ4"/>
    <mergeCell ref="A2:AI2"/>
    <mergeCell ref="A3:AI3"/>
    <mergeCell ref="A4:AI4"/>
    <mergeCell ref="C5:L5"/>
    <mergeCell ref="M5:Q5"/>
    <mergeCell ref="S5:Y5"/>
    <mergeCell ref="AA5:AG5"/>
    <mergeCell ref="S6:U6"/>
    <mergeCell ref="W6:Y6"/>
  </mergeCells>
  <pageMargins left="0.39" right="0.39" top="0.39" bottom="0.39" header="0" footer="0"/>
  <pageSetup paperSize="9" scale="53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T10"/>
  <sheetViews>
    <sheetView rightToLeft="1" view="pageBreakPreview" zoomScale="96" zoomScaleNormal="100" zoomScaleSheetLayoutView="96" workbookViewId="0">
      <selection activeCell="A15" sqref="A15"/>
    </sheetView>
  </sheetViews>
  <sheetFormatPr defaultRowHeight="12.75" x14ac:dyDescent="0.2"/>
  <cols>
    <col min="1" max="1" width="32" bestFit="1" customWidth="1"/>
    <col min="2" max="2" width="1.5703125" customWidth="1"/>
    <col min="3" max="3" width="14.140625" bestFit="1" customWidth="1"/>
    <col min="4" max="4" width="1.28515625" customWidth="1"/>
    <col min="5" max="5" width="11.28515625" bestFit="1" customWidth="1"/>
    <col min="6" max="6" width="1.28515625" customWidth="1"/>
    <col min="7" max="7" width="13.42578125" bestFit="1" customWidth="1"/>
    <col min="8" max="8" width="1.28515625" customWidth="1"/>
    <col min="9" max="9" width="15.5703125" bestFit="1" customWidth="1"/>
    <col min="10" max="10" width="2.5703125" customWidth="1"/>
    <col min="11" max="11" width="15.42578125" bestFit="1" customWidth="1"/>
    <col min="12" max="12" width="2.5703125" customWidth="1"/>
    <col min="13" max="13" width="20.42578125" bestFit="1" customWidth="1"/>
    <col min="14" max="14" width="1.28515625" customWidth="1"/>
    <col min="15" max="15" width="19.42578125" bestFit="1" customWidth="1"/>
    <col min="16" max="16" width="2.5703125" customWidth="1"/>
    <col min="17" max="17" width="16.85546875" bestFit="1" customWidth="1"/>
    <col min="18" max="18" width="2.5703125" customWidth="1"/>
    <col min="19" max="19" width="16.28515625" bestFit="1" customWidth="1"/>
    <col min="20" max="20" width="0.28515625" customWidth="1"/>
  </cols>
  <sheetData>
    <row r="1" spans="1:20" ht="36.950000000000003" customHeight="1" x14ac:dyDescent="0.2">
      <c r="A1" s="94" t="s">
        <v>142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86"/>
    </row>
    <row r="2" spans="1:20" ht="29.65" customHeight="1" x14ac:dyDescent="0.2">
      <c r="A2" s="94" t="s">
        <v>1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86"/>
    </row>
    <row r="3" spans="1:20" ht="29.25" customHeight="1" x14ac:dyDescent="0.2">
      <c r="A3" s="94" t="s">
        <v>2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86"/>
    </row>
    <row r="4" spans="1:20" ht="44.45" customHeight="1" x14ac:dyDescent="0.2">
      <c r="A4" s="91" t="s">
        <v>67</v>
      </c>
      <c r="B4" s="91"/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86"/>
    </row>
    <row r="5" spans="1:20" ht="22.15" customHeight="1" x14ac:dyDescent="0.2">
      <c r="A5" s="3"/>
      <c r="C5" s="87" t="s">
        <v>68</v>
      </c>
      <c r="D5" s="87"/>
      <c r="E5" s="87"/>
      <c r="F5" s="87"/>
      <c r="G5" s="87"/>
      <c r="H5" s="87"/>
      <c r="I5" s="87"/>
      <c r="K5" s="4" t="s">
        <v>5</v>
      </c>
      <c r="M5" s="87" t="s">
        <v>6</v>
      </c>
      <c r="N5" s="87"/>
      <c r="O5" s="87"/>
      <c r="Q5" s="4" t="s">
        <v>7</v>
      </c>
      <c r="S5" s="3"/>
    </row>
    <row r="6" spans="1:20" ht="36" customHeight="1" x14ac:dyDescent="0.2">
      <c r="A6" s="5" t="s">
        <v>69</v>
      </c>
      <c r="C6" s="5" t="s">
        <v>70</v>
      </c>
      <c r="D6" s="6"/>
      <c r="E6" s="5" t="s">
        <v>71</v>
      </c>
      <c r="F6" s="6"/>
      <c r="G6" s="5" t="s">
        <v>72</v>
      </c>
      <c r="H6" s="6"/>
      <c r="I6" s="5" t="s">
        <v>73</v>
      </c>
      <c r="K6" s="5" t="s">
        <v>74</v>
      </c>
      <c r="M6" s="5" t="s">
        <v>75</v>
      </c>
      <c r="N6" s="6"/>
      <c r="O6" s="5" t="s">
        <v>76</v>
      </c>
      <c r="Q6" s="5" t="s">
        <v>74</v>
      </c>
      <c r="S6" s="5" t="s">
        <v>15</v>
      </c>
    </row>
    <row r="7" spans="1:20" ht="22.15" customHeight="1" x14ac:dyDescent="0.2">
      <c r="A7" s="16" t="s">
        <v>146</v>
      </c>
      <c r="C7" s="45" t="s">
        <v>77</v>
      </c>
      <c r="E7" s="17" t="s">
        <v>78</v>
      </c>
      <c r="G7" s="17" t="s">
        <v>79</v>
      </c>
      <c r="I7" s="11">
        <v>5</v>
      </c>
      <c r="K7" s="41" t="s">
        <v>143</v>
      </c>
      <c r="M7" s="19">
        <v>893853740630</v>
      </c>
      <c r="O7" s="19">
        <v>893753739546</v>
      </c>
      <c r="Q7" s="19">
        <v>100001084</v>
      </c>
      <c r="S7" s="41" t="s">
        <v>143</v>
      </c>
    </row>
    <row r="8" spans="1:20" ht="22.15" customHeight="1" x14ac:dyDescent="0.2">
      <c r="A8" s="8" t="s">
        <v>81</v>
      </c>
      <c r="C8" s="46" t="s">
        <v>82</v>
      </c>
      <c r="E8" s="15" t="s">
        <v>78</v>
      </c>
      <c r="G8" s="15" t="s">
        <v>80</v>
      </c>
      <c r="I8" s="9">
        <v>5</v>
      </c>
      <c r="K8" s="9">
        <v>17919521352</v>
      </c>
      <c r="M8" s="20">
        <v>5031882763146</v>
      </c>
      <c r="O8" s="20">
        <v>5023027600403</v>
      </c>
      <c r="Q8" s="20">
        <v>26774684095</v>
      </c>
      <c r="S8" s="47">
        <f>Q8*100/'0'!AO2</f>
        <v>0.3632206710010884</v>
      </c>
    </row>
    <row r="9" spans="1:20" ht="22.15" customHeight="1" thickBot="1" x14ac:dyDescent="0.25">
      <c r="A9" s="36"/>
      <c r="K9" s="42">
        <f>SUM(K7:K8)</f>
        <v>17919521352</v>
      </c>
      <c r="M9" s="42">
        <f>SUM(M7:M8)</f>
        <v>5925736503776</v>
      </c>
      <c r="O9" s="42">
        <f>SUM(O7:O8)</f>
        <v>5916781339949</v>
      </c>
      <c r="Q9" s="42">
        <f>SUM(Q7:Q8)</f>
        <v>26874685179</v>
      </c>
      <c r="S9" s="48">
        <f>SUM(S7:S8)</f>
        <v>0.3632206710010884</v>
      </c>
    </row>
    <row r="10" spans="1:20" ht="13.5" thickTop="1" x14ac:dyDescent="0.2"/>
  </sheetData>
  <sheetProtection algorithmName="SHA-512" hashValue="C+5HwrTqdJZjHO7/tNkfjmYz+9BlDIW6PsAVJLBTVu6VL8CnRqUgxsA5BwyuLS5pJwH50K9ReiikeH3r04GAwA==" saltValue="y1SXqaf5qLuSMuLAcZOxDw==" spinCount="100000" sheet="1" objects="1" scenarios="1"/>
  <mergeCells count="7">
    <mergeCell ref="C5:I5"/>
    <mergeCell ref="M5:O5"/>
    <mergeCell ref="A1:S1"/>
    <mergeCell ref="T1:T4"/>
    <mergeCell ref="A2:S2"/>
    <mergeCell ref="A3:S3"/>
    <mergeCell ref="A4:S4"/>
  </mergeCells>
  <pageMargins left="0.39" right="0.39" top="0.39" bottom="0.39" header="0" footer="0"/>
  <pageSetup paperSize="9" scale="73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V13"/>
  <sheetViews>
    <sheetView rightToLeft="1" view="pageBreakPreview" zoomScale="80" zoomScaleNormal="100" zoomScaleSheetLayoutView="80" workbookViewId="0">
      <selection activeCell="E32" sqref="E32"/>
    </sheetView>
  </sheetViews>
  <sheetFormatPr defaultRowHeight="12.75" x14ac:dyDescent="0.2"/>
  <cols>
    <col min="1" max="1" width="40.42578125" customWidth="1"/>
    <col min="2" max="2" width="0.85546875" customWidth="1"/>
    <col min="3" max="3" width="9" customWidth="1"/>
    <col min="4" max="4" width="1.28515625" customWidth="1"/>
    <col min="5" max="5" width="18" customWidth="1"/>
    <col min="6" max="6" width="1.28515625" customWidth="1"/>
    <col min="7" max="7" width="18" customWidth="1"/>
    <col min="8" max="8" width="1.28515625" customWidth="1"/>
    <col min="9" max="9" width="21" customWidth="1"/>
    <col min="10" max="10" width="0.140625" customWidth="1"/>
    <col min="11" max="11" width="30.28515625" hidden="1" customWidth="1"/>
    <col min="12" max="14" width="15.85546875" hidden="1" customWidth="1"/>
    <col min="15" max="19" width="16.5703125" hidden="1" customWidth="1"/>
    <col min="20" max="22" width="9.140625" hidden="1" customWidth="1"/>
  </cols>
  <sheetData>
    <row r="1" spans="1:19" ht="21.75" customHeight="1" x14ac:dyDescent="0.2">
      <c r="A1" s="95" t="s">
        <v>142</v>
      </c>
      <c r="B1" s="95"/>
      <c r="C1" s="95"/>
      <c r="D1" s="95"/>
      <c r="E1" s="95"/>
      <c r="F1" s="95"/>
      <c r="G1" s="95"/>
      <c r="H1" s="95"/>
      <c r="I1" s="95"/>
      <c r="J1" s="86"/>
    </row>
    <row r="2" spans="1:19" ht="21.75" customHeight="1" x14ac:dyDescent="0.2">
      <c r="A2" s="95" t="s">
        <v>66</v>
      </c>
      <c r="B2" s="95"/>
      <c r="C2" s="95"/>
      <c r="D2" s="95"/>
      <c r="E2" s="95"/>
      <c r="F2" s="95"/>
      <c r="G2" s="95"/>
      <c r="H2" s="95"/>
      <c r="I2" s="95"/>
      <c r="J2" s="86"/>
    </row>
    <row r="3" spans="1:19" ht="21.75" customHeight="1" x14ac:dyDescent="0.2">
      <c r="A3" s="95" t="s">
        <v>2</v>
      </c>
      <c r="B3" s="95"/>
      <c r="C3" s="95"/>
      <c r="D3" s="95"/>
      <c r="E3" s="95"/>
      <c r="F3" s="95"/>
      <c r="G3" s="95"/>
      <c r="H3" s="95"/>
      <c r="I3" s="95"/>
      <c r="J3" s="86"/>
    </row>
    <row r="4" spans="1:19" ht="44.45" customHeight="1" x14ac:dyDescent="0.2">
      <c r="A4" s="91" t="s">
        <v>84</v>
      </c>
      <c r="B4" s="91"/>
      <c r="C4" s="96"/>
      <c r="D4" s="91"/>
      <c r="E4" s="96"/>
      <c r="F4" s="91"/>
      <c r="G4" s="96"/>
      <c r="H4" s="91"/>
      <c r="I4" s="96"/>
      <c r="J4" s="86"/>
    </row>
    <row r="5" spans="1:19" ht="22.15" customHeight="1" x14ac:dyDescent="0.2">
      <c r="A5" s="5" t="s">
        <v>85</v>
      </c>
      <c r="C5" s="5" t="s">
        <v>86</v>
      </c>
      <c r="E5" s="5" t="s">
        <v>87</v>
      </c>
      <c r="G5" s="39" t="s">
        <v>88</v>
      </c>
      <c r="I5" s="39" t="s">
        <v>89</v>
      </c>
      <c r="L5">
        <v>41</v>
      </c>
      <c r="M5">
        <v>45</v>
      </c>
      <c r="N5">
        <v>42</v>
      </c>
    </row>
    <row r="6" spans="1:19" ht="22.15" customHeight="1" x14ac:dyDescent="0.2">
      <c r="A6" s="16" t="s">
        <v>90</v>
      </c>
      <c r="C6" s="18" t="s">
        <v>91</v>
      </c>
      <c r="E6" s="58">
        <f>'8'!S10</f>
        <v>-436445179017</v>
      </c>
      <c r="G6" s="55">
        <f>E6*100/$E$9</f>
        <v>136.3694579255293</v>
      </c>
      <c r="H6" s="53"/>
      <c r="I6" s="55">
        <f>E6*100/'0'!$AO$2</f>
        <v>-5.9207387924830304</v>
      </c>
      <c r="K6" s="56" t="s">
        <v>144</v>
      </c>
      <c r="L6" s="31">
        <v>156378244954</v>
      </c>
      <c r="M6" s="31">
        <v>301195595152</v>
      </c>
      <c r="N6" s="31">
        <v>0</v>
      </c>
      <c r="O6" s="31"/>
      <c r="P6" s="31"/>
      <c r="Q6" s="31">
        <v>21128661089</v>
      </c>
      <c r="R6" s="57">
        <f>Q6+P6-M6-L6</f>
        <v>-436445179017</v>
      </c>
      <c r="S6" s="31"/>
    </row>
    <row r="7" spans="1:19" ht="22.15" customHeight="1" x14ac:dyDescent="0.2">
      <c r="A7" s="8" t="s">
        <v>92</v>
      </c>
      <c r="C7" s="10" t="s">
        <v>93</v>
      </c>
      <c r="E7" s="50">
        <f>'9'!S21</f>
        <v>116395105579</v>
      </c>
      <c r="G7" s="53">
        <f>E7*100/$E$9</f>
        <v>-36.368227250769387</v>
      </c>
      <c r="H7" s="53"/>
      <c r="I7" s="53">
        <f>E7*100/'0'!$AO$2</f>
        <v>1.5789955989636453</v>
      </c>
      <c r="K7" s="56" t="s">
        <v>145</v>
      </c>
      <c r="L7" s="31">
        <v>62907448034</v>
      </c>
      <c r="M7" s="31">
        <v>294786122</v>
      </c>
      <c r="N7" s="31">
        <v>53782443667</v>
      </c>
      <c r="O7" s="31">
        <f>N7+L7-M7</f>
        <v>116395105579</v>
      </c>
    </row>
    <row r="8" spans="1:19" ht="22.15" customHeight="1" x14ac:dyDescent="0.2">
      <c r="A8" s="8" t="s">
        <v>94</v>
      </c>
      <c r="C8" s="10" t="s">
        <v>95</v>
      </c>
      <c r="E8" s="50">
        <f>'10'!I9</f>
        <v>3938727</v>
      </c>
      <c r="G8" s="61">
        <f>E8*100/$E$9</f>
        <v>-1.2306747599237998E-3</v>
      </c>
      <c r="H8" s="61"/>
      <c r="I8" s="61">
        <f>E8*100/'0'!$AO$2</f>
        <v>5.3432080048229749E-5</v>
      </c>
    </row>
    <row r="9" spans="1:19" ht="22.15" customHeight="1" thickBot="1" x14ac:dyDescent="0.25">
      <c r="A9" s="36"/>
      <c r="E9" s="51">
        <f>SUM(E6:E8)</f>
        <v>-320046134711</v>
      </c>
      <c r="G9" s="51">
        <f>SUM(G6:G8)</f>
        <v>99.999999999999986</v>
      </c>
      <c r="H9" s="53"/>
      <c r="I9" s="51">
        <v>-4.38</v>
      </c>
      <c r="Q9" s="31">
        <f>Q6-L6</f>
        <v>-135249583865</v>
      </c>
    </row>
    <row r="10" spans="1:19" ht="13.5" thickTop="1" x14ac:dyDescent="0.2"/>
    <row r="13" spans="1:19" x14ac:dyDescent="0.2">
      <c r="P13" s="31">
        <f>P6-M6</f>
        <v>-301195595152</v>
      </c>
    </row>
  </sheetData>
  <sheetProtection algorithmName="SHA-512" hashValue="7A/5dcS4SYU00U1lisP6TN6SdPO9DvGHxQ+6Fd7CK6JeOwhApQwIokHIDfIAk+M2osu4jZ8tZL6RDMhWUJwALw==" saltValue="9i8Uyay0nkTUG6CsNmFHBg==" spinCount="100000" sheet="1" objects="1" scenarios="1"/>
  <mergeCells count="5">
    <mergeCell ref="A1:I1"/>
    <mergeCell ref="J1:J4"/>
    <mergeCell ref="A2:I2"/>
    <mergeCell ref="A3:I3"/>
    <mergeCell ref="A4:I4"/>
  </mergeCells>
  <pageMargins left="0.39" right="0.39" top="0.39" bottom="0.39" header="0" footer="0"/>
  <pageSetup paperSize="9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T23"/>
  <sheetViews>
    <sheetView rightToLeft="1" view="pageBreakPreview" zoomScale="84" zoomScaleNormal="100" zoomScaleSheetLayoutView="84" workbookViewId="0">
      <selection activeCell="C17" sqref="C17"/>
    </sheetView>
  </sheetViews>
  <sheetFormatPr defaultRowHeight="12.75" x14ac:dyDescent="0.2"/>
  <cols>
    <col min="1" max="1" width="38.5703125" customWidth="1"/>
    <col min="2" max="2" width="1.140625" customWidth="1"/>
    <col min="3" max="3" width="18" customWidth="1"/>
    <col min="4" max="4" width="1.28515625" customWidth="1"/>
    <col min="5" max="5" width="18" customWidth="1"/>
    <col min="6" max="6" width="1.28515625" customWidth="1"/>
    <col min="7" max="7" width="23.7109375" customWidth="1"/>
    <col min="8" max="8" width="2.5703125" customWidth="1"/>
    <col min="9" max="9" width="18" customWidth="1"/>
    <col min="10" max="10" width="1.28515625" customWidth="1"/>
    <col min="11" max="11" width="18" customWidth="1"/>
    <col min="12" max="12" width="1.28515625" customWidth="1"/>
    <col min="13" max="13" width="18" customWidth="1"/>
    <col min="14" max="14" width="2.5703125" customWidth="1"/>
    <col min="15" max="15" width="18" customWidth="1"/>
    <col min="16" max="16" width="1.28515625" customWidth="1"/>
    <col min="17" max="17" width="18" customWidth="1"/>
    <col min="18" max="18" width="1.28515625" customWidth="1"/>
    <col min="19" max="19" width="18" customWidth="1"/>
    <col min="20" max="20" width="0.28515625" customWidth="1"/>
  </cols>
  <sheetData>
    <row r="1" spans="1:20" s="60" customFormat="1" ht="30.75" customHeight="1" x14ac:dyDescent="0.35">
      <c r="A1" s="94" t="s">
        <v>142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86"/>
    </row>
    <row r="2" spans="1:20" s="60" customFormat="1" ht="30.75" customHeight="1" x14ac:dyDescent="0.35">
      <c r="A2" s="94" t="s">
        <v>66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86"/>
    </row>
    <row r="3" spans="1:20" s="60" customFormat="1" ht="30.75" customHeight="1" x14ac:dyDescent="0.35">
      <c r="A3" s="94" t="s">
        <v>2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86"/>
    </row>
    <row r="4" spans="1:20" ht="44.45" customHeight="1" x14ac:dyDescent="0.2">
      <c r="A4" s="91" t="s">
        <v>99</v>
      </c>
      <c r="B4" s="91"/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86"/>
    </row>
    <row r="5" spans="1:20" ht="22.15" customHeight="1" x14ac:dyDescent="0.2">
      <c r="A5" s="3"/>
      <c r="C5" s="3"/>
      <c r="E5" s="3"/>
      <c r="G5" s="3"/>
      <c r="I5" s="87" t="s">
        <v>97</v>
      </c>
      <c r="J5" s="87"/>
      <c r="K5" s="87"/>
      <c r="L5" s="87"/>
      <c r="M5" s="87"/>
      <c r="O5" s="87" t="s">
        <v>7</v>
      </c>
      <c r="P5" s="87"/>
      <c r="Q5" s="87"/>
      <c r="R5" s="87"/>
      <c r="S5" s="87"/>
    </row>
    <row r="6" spans="1:20" ht="22.15" customHeight="1" x14ac:dyDescent="0.2">
      <c r="A6" s="5" t="s">
        <v>100</v>
      </c>
      <c r="C6" s="5" t="s">
        <v>101</v>
      </c>
      <c r="E6" s="5" t="s">
        <v>27</v>
      </c>
      <c r="G6" s="5" t="s">
        <v>73</v>
      </c>
      <c r="I6" s="5" t="s">
        <v>102</v>
      </c>
      <c r="J6" s="6"/>
      <c r="K6" s="5" t="s">
        <v>98</v>
      </c>
      <c r="L6" s="6"/>
      <c r="M6" s="5" t="s">
        <v>103</v>
      </c>
      <c r="O6" s="5" t="s">
        <v>102</v>
      </c>
      <c r="P6" s="6"/>
      <c r="Q6" s="5" t="s">
        <v>98</v>
      </c>
      <c r="R6" s="6"/>
      <c r="S6" s="5" t="s">
        <v>103</v>
      </c>
    </row>
    <row r="7" spans="1:20" ht="22.15" customHeight="1" x14ac:dyDescent="0.2">
      <c r="A7" s="16" t="s">
        <v>81</v>
      </c>
      <c r="C7" s="17" t="s">
        <v>104</v>
      </c>
      <c r="E7" s="17" t="s">
        <v>104</v>
      </c>
      <c r="G7" s="38">
        <v>5</v>
      </c>
      <c r="I7" s="38" t="s">
        <v>143</v>
      </c>
      <c r="K7" s="32" t="s">
        <v>143</v>
      </c>
      <c r="M7" s="38" t="s">
        <v>143</v>
      </c>
      <c r="O7" s="11">
        <v>102548</v>
      </c>
      <c r="Q7" s="38" t="s">
        <v>143</v>
      </c>
      <c r="S7" s="11">
        <v>102548</v>
      </c>
    </row>
    <row r="8" spans="1:20" ht="22.15" customHeight="1" x14ac:dyDescent="0.2">
      <c r="A8" s="8" t="s">
        <v>83</v>
      </c>
      <c r="C8" s="15" t="s">
        <v>104</v>
      </c>
      <c r="E8" s="15" t="s">
        <v>104</v>
      </c>
      <c r="G8" s="32">
        <v>5</v>
      </c>
      <c r="I8" s="32" t="s">
        <v>143</v>
      </c>
      <c r="K8" s="32" t="s">
        <v>143</v>
      </c>
      <c r="M8" s="32" t="s">
        <v>143</v>
      </c>
      <c r="O8" s="9">
        <v>3836179</v>
      </c>
      <c r="Q8" s="32" t="s">
        <v>143</v>
      </c>
      <c r="S8" s="9">
        <v>3836179</v>
      </c>
    </row>
    <row r="9" spans="1:20" ht="22.15" customHeight="1" x14ac:dyDescent="0.2">
      <c r="A9" s="8" t="s">
        <v>30</v>
      </c>
      <c r="C9" s="15" t="s">
        <v>105</v>
      </c>
      <c r="E9" s="15" t="s">
        <v>34</v>
      </c>
      <c r="G9" s="9">
        <v>18</v>
      </c>
      <c r="I9" s="9">
        <v>406952238</v>
      </c>
      <c r="K9" s="32" t="s">
        <v>143</v>
      </c>
      <c r="M9" s="9">
        <v>406952238</v>
      </c>
      <c r="O9" s="9">
        <v>1212346629</v>
      </c>
      <c r="Q9" s="32" t="s">
        <v>143</v>
      </c>
      <c r="S9" s="9">
        <v>1212346629</v>
      </c>
    </row>
    <row r="10" spans="1:20" ht="22.15" customHeight="1" x14ac:dyDescent="0.2">
      <c r="A10" s="8" t="s">
        <v>106</v>
      </c>
      <c r="C10" s="15" t="s">
        <v>107</v>
      </c>
      <c r="E10" s="15" t="s">
        <v>108</v>
      </c>
      <c r="G10" s="9">
        <v>16</v>
      </c>
      <c r="I10" s="32" t="s">
        <v>143</v>
      </c>
      <c r="K10" s="32" t="s">
        <v>143</v>
      </c>
      <c r="M10" s="32" t="s">
        <v>143</v>
      </c>
      <c r="O10" s="9">
        <v>6764246</v>
      </c>
      <c r="Q10" s="32" t="s">
        <v>143</v>
      </c>
      <c r="S10" s="9">
        <v>6764246</v>
      </c>
    </row>
    <row r="11" spans="1:20" ht="22.15" customHeight="1" x14ac:dyDescent="0.2">
      <c r="A11" s="8" t="s">
        <v>35</v>
      </c>
      <c r="C11" s="15" t="s">
        <v>109</v>
      </c>
      <c r="E11" s="15" t="s">
        <v>38</v>
      </c>
      <c r="G11" s="9">
        <v>18</v>
      </c>
      <c r="I11" s="9">
        <v>15343234</v>
      </c>
      <c r="K11" s="32" t="s">
        <v>143</v>
      </c>
      <c r="M11" s="9">
        <v>15343234</v>
      </c>
      <c r="O11" s="9">
        <v>159134849</v>
      </c>
      <c r="Q11" s="32" t="s">
        <v>143</v>
      </c>
      <c r="S11" s="9">
        <v>159134849</v>
      </c>
    </row>
    <row r="12" spans="1:20" ht="22.15" customHeight="1" x14ac:dyDescent="0.2">
      <c r="A12" s="8" t="s">
        <v>39</v>
      </c>
      <c r="C12" s="15" t="s">
        <v>110</v>
      </c>
      <c r="E12" s="15" t="s">
        <v>41</v>
      </c>
      <c r="G12" s="9">
        <v>15</v>
      </c>
      <c r="I12" s="9">
        <v>117647067</v>
      </c>
      <c r="K12" s="32" t="s">
        <v>143</v>
      </c>
      <c r="M12" s="9">
        <v>117647067</v>
      </c>
      <c r="O12" s="9">
        <v>1946794313</v>
      </c>
      <c r="Q12" s="32" t="s">
        <v>143</v>
      </c>
      <c r="S12" s="9">
        <v>1946794313</v>
      </c>
    </row>
    <row r="13" spans="1:20" ht="22.15" customHeight="1" x14ac:dyDescent="0.2">
      <c r="A13" s="8" t="s">
        <v>42</v>
      </c>
      <c r="C13" s="15" t="s">
        <v>111</v>
      </c>
      <c r="E13" s="15" t="s">
        <v>44</v>
      </c>
      <c r="G13" s="9">
        <v>18</v>
      </c>
      <c r="I13" s="9">
        <v>141796916</v>
      </c>
      <c r="K13" s="32" t="s">
        <v>143</v>
      </c>
      <c r="M13" s="9">
        <v>141796916</v>
      </c>
      <c r="O13" s="9">
        <v>600341177</v>
      </c>
      <c r="Q13" s="32" t="s">
        <v>143</v>
      </c>
      <c r="S13" s="9">
        <v>600341177</v>
      </c>
    </row>
    <row r="14" spans="1:20" ht="22.15" customHeight="1" x14ac:dyDescent="0.2">
      <c r="A14" s="8" t="s">
        <v>112</v>
      </c>
      <c r="C14" s="15" t="s">
        <v>113</v>
      </c>
      <c r="E14" s="15" t="s">
        <v>113</v>
      </c>
      <c r="G14" s="9">
        <v>18</v>
      </c>
      <c r="I14" s="32" t="s">
        <v>143</v>
      </c>
      <c r="K14" s="32" t="s">
        <v>143</v>
      </c>
      <c r="M14" s="32" t="s">
        <v>143</v>
      </c>
      <c r="O14" s="9">
        <v>249534246</v>
      </c>
      <c r="Q14" s="32" t="s">
        <v>143</v>
      </c>
      <c r="S14" s="9">
        <v>249534246</v>
      </c>
    </row>
    <row r="15" spans="1:20" ht="22.15" customHeight="1" x14ac:dyDescent="0.2">
      <c r="A15" s="8" t="s">
        <v>45</v>
      </c>
      <c r="C15" s="15" t="s">
        <v>114</v>
      </c>
      <c r="E15" s="15" t="s">
        <v>47</v>
      </c>
      <c r="G15" s="9">
        <v>16</v>
      </c>
      <c r="I15" s="9">
        <v>1506565649</v>
      </c>
      <c r="K15" s="32" t="s">
        <v>143</v>
      </c>
      <c r="M15" s="9">
        <v>1506565649</v>
      </c>
      <c r="O15" s="9">
        <v>46265812963</v>
      </c>
      <c r="Q15" s="32" t="s">
        <v>143</v>
      </c>
      <c r="S15" s="9">
        <v>46265812963</v>
      </c>
    </row>
    <row r="16" spans="1:20" ht="22.15" customHeight="1" x14ac:dyDescent="0.2">
      <c r="A16" s="8" t="s">
        <v>48</v>
      </c>
      <c r="C16" s="15" t="s">
        <v>115</v>
      </c>
      <c r="E16" s="15" t="s">
        <v>50</v>
      </c>
      <c r="G16" s="9">
        <v>18</v>
      </c>
      <c r="I16" s="9">
        <v>42798790</v>
      </c>
      <c r="K16" s="32" t="s">
        <v>143</v>
      </c>
      <c r="M16" s="9">
        <v>42798790</v>
      </c>
      <c r="O16" s="9">
        <v>494183619</v>
      </c>
      <c r="Q16" s="32" t="s">
        <v>143</v>
      </c>
      <c r="S16" s="9">
        <v>494183619</v>
      </c>
    </row>
    <row r="17" spans="1:19" ht="22.15" customHeight="1" x14ac:dyDescent="0.2">
      <c r="A17" s="8" t="s">
        <v>51</v>
      </c>
      <c r="C17" s="15" t="s">
        <v>116</v>
      </c>
      <c r="E17" s="15" t="s">
        <v>53</v>
      </c>
      <c r="G17" s="9">
        <v>18</v>
      </c>
      <c r="I17" s="9">
        <v>80671862</v>
      </c>
      <c r="K17" s="32" t="s">
        <v>143</v>
      </c>
      <c r="M17" s="9">
        <v>80671862</v>
      </c>
      <c r="O17" s="9">
        <v>308626134</v>
      </c>
      <c r="Q17" s="32" t="s">
        <v>143</v>
      </c>
      <c r="S17" s="9">
        <v>308626134</v>
      </c>
    </row>
    <row r="18" spans="1:19" ht="22.15" customHeight="1" x14ac:dyDescent="0.2">
      <c r="A18" s="8" t="s">
        <v>54</v>
      </c>
      <c r="C18" s="15" t="s">
        <v>117</v>
      </c>
      <c r="E18" s="15" t="s">
        <v>56</v>
      </c>
      <c r="G18" s="9">
        <v>18</v>
      </c>
      <c r="I18" s="9">
        <v>21364270</v>
      </c>
      <c r="K18" s="32" t="s">
        <v>143</v>
      </c>
      <c r="M18" s="9">
        <v>21364270</v>
      </c>
      <c r="O18" s="9">
        <v>336879236</v>
      </c>
      <c r="Q18" s="32" t="s">
        <v>143</v>
      </c>
      <c r="S18" s="9">
        <v>336879236</v>
      </c>
    </row>
    <row r="19" spans="1:19" ht="22.15" customHeight="1" x14ac:dyDescent="0.2">
      <c r="A19" s="8" t="s">
        <v>57</v>
      </c>
      <c r="C19" s="15" t="s">
        <v>118</v>
      </c>
      <c r="E19" s="15" t="s">
        <v>59</v>
      </c>
      <c r="G19" s="9">
        <v>16</v>
      </c>
      <c r="I19" s="9">
        <v>71774902</v>
      </c>
      <c r="K19" s="32" t="s">
        <v>143</v>
      </c>
      <c r="M19" s="9">
        <v>71774902</v>
      </c>
      <c r="O19" s="9">
        <v>984508274</v>
      </c>
      <c r="Q19" s="32" t="s">
        <v>143</v>
      </c>
      <c r="S19" s="9">
        <v>984508274</v>
      </c>
    </row>
    <row r="20" spans="1:19" ht="22.15" customHeight="1" x14ac:dyDescent="0.2">
      <c r="A20" s="8" t="s">
        <v>60</v>
      </c>
      <c r="C20" s="15" t="s">
        <v>115</v>
      </c>
      <c r="E20" s="15" t="s">
        <v>62</v>
      </c>
      <c r="G20" s="9">
        <v>18</v>
      </c>
      <c r="I20" s="9">
        <v>60240195</v>
      </c>
      <c r="K20" s="32" t="s">
        <v>143</v>
      </c>
      <c r="M20" s="9">
        <v>60240195</v>
      </c>
      <c r="O20" s="9">
        <v>937274799</v>
      </c>
      <c r="Q20" s="32" t="s">
        <v>143</v>
      </c>
      <c r="S20" s="9">
        <v>937274799</v>
      </c>
    </row>
    <row r="21" spans="1:19" ht="22.15" customHeight="1" x14ac:dyDescent="0.2">
      <c r="A21" s="24" t="s">
        <v>63</v>
      </c>
      <c r="C21" s="15" t="s">
        <v>119</v>
      </c>
      <c r="E21" s="15" t="s">
        <v>65</v>
      </c>
      <c r="G21" s="9">
        <v>18</v>
      </c>
      <c r="I21" s="25">
        <v>73189524</v>
      </c>
      <c r="K21" s="32" t="s">
        <v>143</v>
      </c>
      <c r="M21" s="25">
        <v>73189524</v>
      </c>
      <c r="O21" s="25">
        <v>280243182</v>
      </c>
      <c r="Q21" s="32" t="s">
        <v>143</v>
      </c>
      <c r="S21" s="25">
        <v>280243182</v>
      </c>
    </row>
    <row r="22" spans="1:19" ht="22.15" customHeight="1" thickBot="1" x14ac:dyDescent="0.25">
      <c r="A22" s="36"/>
      <c r="I22" s="29">
        <v>2538344647</v>
      </c>
      <c r="K22" s="34" t="s">
        <v>143</v>
      </c>
      <c r="M22" s="29">
        <v>2538344647</v>
      </c>
      <c r="O22" s="29">
        <v>53786382394</v>
      </c>
      <c r="Q22" s="34" t="s">
        <v>143</v>
      </c>
      <c r="S22" s="29">
        <v>53786382394</v>
      </c>
    </row>
    <row r="23" spans="1:19" ht="13.5" thickTop="1" x14ac:dyDescent="0.2"/>
  </sheetData>
  <sheetProtection algorithmName="SHA-512" hashValue="oeGApD+jSMgHQfdzM9sGd3SjXNmP+5sX/tvReMacpA9CWUXWg2VQRQHtn52xBBNCWnGOQ+7HWUHIeRmIE/rZrg==" saltValue="BNCaW8cJaUPNWHU5M65HUQ==" spinCount="100000" sheet="1" objects="1" scenarios="1"/>
  <mergeCells count="7">
    <mergeCell ref="I5:M5"/>
    <mergeCell ref="O5:S5"/>
    <mergeCell ref="A1:S1"/>
    <mergeCell ref="T1:T4"/>
    <mergeCell ref="A2:S2"/>
    <mergeCell ref="A3:S3"/>
    <mergeCell ref="A4:S4"/>
  </mergeCells>
  <pageMargins left="0.39" right="0.39" top="0.39" bottom="0.39" header="0" footer="0"/>
  <pageSetup paperSize="9" scale="64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R22"/>
  <sheetViews>
    <sheetView rightToLeft="1" view="pageBreakPreview" zoomScale="80" zoomScaleNormal="100" zoomScaleSheetLayoutView="80" workbookViewId="0">
      <selection activeCell="E28" sqref="E28"/>
    </sheetView>
  </sheetViews>
  <sheetFormatPr defaultRowHeight="12.75" x14ac:dyDescent="0.2"/>
  <cols>
    <col min="1" max="1" width="38.5703125" customWidth="1"/>
    <col min="2" max="2" width="1.28515625" customWidth="1"/>
    <col min="3" max="3" width="18" customWidth="1"/>
    <col min="4" max="4" width="1.28515625" customWidth="1"/>
    <col min="5" max="5" width="18" customWidth="1"/>
    <col min="6" max="6" width="1.28515625" customWidth="1"/>
    <col min="7" max="7" width="18" customWidth="1"/>
    <col min="8" max="8" width="1.28515625" customWidth="1"/>
    <col min="9" max="9" width="37.5703125" bestFit="1" customWidth="1"/>
    <col min="10" max="10" width="1.140625" customWidth="1"/>
    <col min="11" max="11" width="18" customWidth="1"/>
    <col min="12" max="12" width="1.28515625" customWidth="1"/>
    <col min="13" max="13" width="18" customWidth="1"/>
    <col min="14" max="14" width="1.28515625" customWidth="1"/>
    <col min="15" max="15" width="20.28515625" bestFit="1" customWidth="1"/>
    <col min="16" max="16" width="1.28515625" customWidth="1"/>
    <col min="17" max="17" width="37.5703125" bestFit="1" customWidth="1"/>
    <col min="18" max="18" width="0.28515625" customWidth="1"/>
  </cols>
  <sheetData>
    <row r="1" spans="1:18" s="59" customFormat="1" ht="26.25" customHeight="1" x14ac:dyDescent="0.35">
      <c r="A1" s="93" t="s">
        <v>0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86"/>
    </row>
    <row r="2" spans="1:18" s="59" customFormat="1" ht="26.25" customHeight="1" x14ac:dyDescent="0.35">
      <c r="A2" s="93" t="s">
        <v>66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86"/>
    </row>
    <row r="3" spans="1:18" s="59" customFormat="1" ht="26.25" customHeight="1" x14ac:dyDescent="0.35">
      <c r="A3" s="93" t="s">
        <v>2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86"/>
    </row>
    <row r="4" spans="1:18" ht="44.45" customHeight="1" x14ac:dyDescent="0.2">
      <c r="A4" s="91" t="s">
        <v>120</v>
      </c>
      <c r="B4" s="91"/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86"/>
    </row>
    <row r="5" spans="1:18" ht="22.15" customHeight="1" x14ac:dyDescent="0.2">
      <c r="A5" s="3"/>
      <c r="C5" s="87" t="s">
        <v>97</v>
      </c>
      <c r="D5" s="87"/>
      <c r="E5" s="87"/>
      <c r="F5" s="87"/>
      <c r="G5" s="87"/>
      <c r="H5" s="87"/>
      <c r="I5" s="87"/>
      <c r="K5" s="87" t="s">
        <v>7</v>
      </c>
      <c r="L5" s="87"/>
      <c r="M5" s="87"/>
      <c r="N5" s="87"/>
      <c r="O5" s="87"/>
      <c r="P5" s="87"/>
      <c r="Q5" s="87"/>
    </row>
    <row r="6" spans="1:18" ht="22.15" customHeight="1" x14ac:dyDescent="0.2">
      <c r="A6" s="5" t="s">
        <v>100</v>
      </c>
      <c r="C6" s="5" t="s">
        <v>16</v>
      </c>
      <c r="D6" s="6"/>
      <c r="E6" s="5" t="s">
        <v>11</v>
      </c>
      <c r="F6" s="6"/>
      <c r="G6" s="5" t="s">
        <v>121</v>
      </c>
      <c r="H6" s="6"/>
      <c r="I6" s="22" t="s">
        <v>122</v>
      </c>
      <c r="K6" s="5" t="s">
        <v>16</v>
      </c>
      <c r="L6" s="6"/>
      <c r="M6" s="5" t="s">
        <v>11</v>
      </c>
      <c r="N6" s="6"/>
      <c r="O6" s="5" t="s">
        <v>121</v>
      </c>
      <c r="P6" s="6"/>
      <c r="Q6" s="22" t="s">
        <v>122</v>
      </c>
    </row>
    <row r="7" spans="1:18" ht="22.15" customHeight="1" x14ac:dyDescent="0.2">
      <c r="A7" s="16" t="s">
        <v>30</v>
      </c>
      <c r="C7" s="11">
        <v>120000</v>
      </c>
      <c r="E7" s="11">
        <v>121750196423</v>
      </c>
      <c r="G7" s="11">
        <v>121837196423</v>
      </c>
      <c r="I7" s="49">
        <v>-87000000</v>
      </c>
      <c r="K7" s="11">
        <v>120000</v>
      </c>
      <c r="M7" s="11">
        <v>121750196423</v>
      </c>
      <c r="O7" s="11">
        <v>121837196423</v>
      </c>
      <c r="Q7" s="49">
        <v>-87000000</v>
      </c>
    </row>
    <row r="8" spans="1:18" ht="22.15" customHeight="1" x14ac:dyDescent="0.2">
      <c r="A8" s="8" t="s">
        <v>106</v>
      </c>
      <c r="C8" s="32" t="s">
        <v>143</v>
      </c>
      <c r="E8" s="32" t="s">
        <v>143</v>
      </c>
      <c r="G8" s="32" t="s">
        <v>143</v>
      </c>
      <c r="I8" s="32" t="s">
        <v>143</v>
      </c>
      <c r="K8" s="9">
        <v>15000</v>
      </c>
      <c r="M8" s="9">
        <v>14194684132</v>
      </c>
      <c r="O8" s="85">
        <v>14205559132</v>
      </c>
      <c r="Q8" s="50">
        <v>-10875000</v>
      </c>
    </row>
    <row r="9" spans="1:18" ht="22.15" customHeight="1" x14ac:dyDescent="0.2">
      <c r="A9" s="8" t="s">
        <v>35</v>
      </c>
      <c r="C9" s="9">
        <v>5000</v>
      </c>
      <c r="E9" s="9">
        <v>5313645931</v>
      </c>
      <c r="G9" s="9">
        <v>5317270931</v>
      </c>
      <c r="I9" s="50">
        <v>-3625000</v>
      </c>
      <c r="K9" s="9">
        <v>5000</v>
      </c>
      <c r="M9" s="9">
        <v>5313645931</v>
      </c>
      <c r="O9" s="85">
        <v>5317270931</v>
      </c>
      <c r="Q9" s="50">
        <v>-3625000</v>
      </c>
    </row>
    <row r="10" spans="1:18" ht="22.15" customHeight="1" x14ac:dyDescent="0.2">
      <c r="A10" s="8" t="s">
        <v>123</v>
      </c>
      <c r="C10" s="9">
        <v>1000</v>
      </c>
      <c r="E10" s="9">
        <v>2141587223</v>
      </c>
      <c r="G10" s="9">
        <v>2111711229</v>
      </c>
      <c r="I10" s="50">
        <v>29875994</v>
      </c>
      <c r="K10" s="9">
        <v>1000</v>
      </c>
      <c r="M10" s="9">
        <v>2141587223</v>
      </c>
      <c r="O10" s="9">
        <v>2111711229</v>
      </c>
      <c r="Q10" s="50">
        <v>29875994</v>
      </c>
    </row>
    <row r="11" spans="1:18" ht="22.15" customHeight="1" x14ac:dyDescent="0.2">
      <c r="A11" s="8" t="s">
        <v>39</v>
      </c>
      <c r="C11" s="9">
        <v>50000</v>
      </c>
      <c r="E11" s="9">
        <v>50430712127</v>
      </c>
      <c r="G11" s="9">
        <v>50454819270</v>
      </c>
      <c r="I11" s="50">
        <v>-24107143</v>
      </c>
      <c r="K11" s="9">
        <v>140000</v>
      </c>
      <c r="M11" s="9">
        <v>136233006648</v>
      </c>
      <c r="O11" s="9">
        <v>136300506648</v>
      </c>
      <c r="Q11" s="50">
        <v>-67500000</v>
      </c>
    </row>
    <row r="12" spans="1:18" ht="22.15" customHeight="1" x14ac:dyDescent="0.2">
      <c r="A12" s="8" t="s">
        <v>42</v>
      </c>
      <c r="C12" s="9">
        <v>10000</v>
      </c>
      <c r="E12" s="9">
        <v>10425661256</v>
      </c>
      <c r="G12" s="9">
        <v>10418411256</v>
      </c>
      <c r="I12" s="50">
        <v>7250000</v>
      </c>
      <c r="K12" s="9">
        <v>10000</v>
      </c>
      <c r="M12" s="9">
        <v>10425661256</v>
      </c>
      <c r="O12" s="9">
        <v>10418411256</v>
      </c>
      <c r="Q12" s="50">
        <v>7250000</v>
      </c>
    </row>
    <row r="13" spans="1:18" ht="22.15" customHeight="1" x14ac:dyDescent="0.2">
      <c r="A13" s="8" t="s">
        <v>112</v>
      </c>
      <c r="C13" s="32" t="s">
        <v>143</v>
      </c>
      <c r="E13" s="32" t="s">
        <v>143</v>
      </c>
      <c r="G13" s="32" t="s">
        <v>143</v>
      </c>
      <c r="I13" s="32" t="s">
        <v>143</v>
      </c>
      <c r="K13" s="9">
        <v>5500</v>
      </c>
      <c r="M13" s="9">
        <v>5500000000</v>
      </c>
      <c r="O13" s="9">
        <v>5496012500</v>
      </c>
      <c r="Q13" s="50">
        <v>3987500</v>
      </c>
    </row>
    <row r="14" spans="1:18" ht="22.15" customHeight="1" x14ac:dyDescent="0.2">
      <c r="A14" s="8" t="s">
        <v>45</v>
      </c>
      <c r="C14" s="9">
        <v>555000</v>
      </c>
      <c r="E14" s="9">
        <v>586062212133</v>
      </c>
      <c r="G14" s="9">
        <v>556465818153</v>
      </c>
      <c r="I14" s="50">
        <v>29596393980</v>
      </c>
      <c r="K14" s="9">
        <v>1200000</v>
      </c>
      <c r="M14" s="9">
        <v>1254554565329</v>
      </c>
      <c r="O14" s="9">
        <v>1190562362129</v>
      </c>
      <c r="Q14" s="50">
        <v>63992203200</v>
      </c>
    </row>
    <row r="15" spans="1:18" ht="22.15" customHeight="1" x14ac:dyDescent="0.2">
      <c r="A15" s="8" t="s">
        <v>124</v>
      </c>
      <c r="C15" s="32" t="s">
        <v>143</v>
      </c>
      <c r="E15" s="32" t="s">
        <v>143</v>
      </c>
      <c r="G15" s="32" t="s">
        <v>143</v>
      </c>
      <c r="I15" s="32" t="s">
        <v>143</v>
      </c>
      <c r="K15" s="9">
        <v>107965000</v>
      </c>
      <c r="M15" s="9">
        <v>1113465063267</v>
      </c>
      <c r="O15" s="9">
        <v>1092336402178</v>
      </c>
      <c r="Q15" s="50">
        <v>21128661089</v>
      </c>
    </row>
    <row r="16" spans="1:18" ht="22.15" customHeight="1" x14ac:dyDescent="0.2">
      <c r="A16" s="8" t="s">
        <v>48</v>
      </c>
      <c r="C16" s="9">
        <v>15000</v>
      </c>
      <c r="E16" s="9">
        <v>15081526429</v>
      </c>
      <c r="G16" s="9">
        <v>15092401429</v>
      </c>
      <c r="I16" s="50">
        <v>-10875000</v>
      </c>
      <c r="K16" s="9">
        <v>15000</v>
      </c>
      <c r="M16" s="9">
        <v>15081526429</v>
      </c>
      <c r="O16" s="9">
        <v>15092401429</v>
      </c>
      <c r="Q16" s="50">
        <v>-10875000</v>
      </c>
    </row>
    <row r="17" spans="1:17" ht="22.15" customHeight="1" x14ac:dyDescent="0.2">
      <c r="A17" s="8" t="s">
        <v>54</v>
      </c>
      <c r="C17" s="9">
        <v>7000</v>
      </c>
      <c r="E17" s="9">
        <v>7421046077</v>
      </c>
      <c r="G17" s="9">
        <v>7765717327</v>
      </c>
      <c r="I17" s="50">
        <v>-344671250</v>
      </c>
      <c r="K17" s="9">
        <v>7000</v>
      </c>
      <c r="M17" s="9">
        <v>7421046077</v>
      </c>
      <c r="O17" s="9">
        <v>7765717327</v>
      </c>
      <c r="Q17" s="50">
        <v>-344671250</v>
      </c>
    </row>
    <row r="18" spans="1:17" ht="22.15" customHeight="1" x14ac:dyDescent="0.2">
      <c r="A18" s="8" t="s">
        <v>57</v>
      </c>
      <c r="C18" s="9">
        <v>22920</v>
      </c>
      <c r="E18" s="9">
        <v>24065017119</v>
      </c>
      <c r="G18" s="9">
        <v>24506467779</v>
      </c>
      <c r="I18" s="50">
        <v>-441450660</v>
      </c>
      <c r="K18" s="9">
        <v>22920</v>
      </c>
      <c r="M18" s="9">
        <v>24065017119</v>
      </c>
      <c r="O18" s="9">
        <v>24506467779</v>
      </c>
      <c r="Q18" s="50">
        <v>-441450660</v>
      </c>
    </row>
    <row r="19" spans="1:17" ht="22.15" customHeight="1" x14ac:dyDescent="0.2">
      <c r="A19" s="8" t="s">
        <v>60</v>
      </c>
      <c r="C19" s="9">
        <v>20200</v>
      </c>
      <c r="E19" s="9">
        <v>21170530547</v>
      </c>
      <c r="G19" s="9">
        <v>21330402297</v>
      </c>
      <c r="I19" s="50">
        <v>-159871750</v>
      </c>
      <c r="K19" s="9">
        <v>20200</v>
      </c>
      <c r="M19" s="9">
        <v>21170530547</v>
      </c>
      <c r="O19" s="9">
        <v>21330402297</v>
      </c>
      <c r="Q19" s="50">
        <v>-159871750</v>
      </c>
    </row>
    <row r="20" spans="1:17" ht="22.15" customHeight="1" x14ac:dyDescent="0.2">
      <c r="A20" s="24" t="s">
        <v>20</v>
      </c>
      <c r="C20" s="32" t="s">
        <v>143</v>
      </c>
      <c r="E20" s="32" t="s">
        <v>143</v>
      </c>
      <c r="G20" s="32" t="s">
        <v>143</v>
      </c>
      <c r="I20" s="32" t="s">
        <v>143</v>
      </c>
      <c r="K20" s="25">
        <v>374985763</v>
      </c>
      <c r="M20" s="25">
        <v>2646620788806</v>
      </c>
      <c r="O20" s="25">
        <v>2802999033760</v>
      </c>
      <c r="Q20" s="54">
        <v>-156378244954</v>
      </c>
    </row>
    <row r="21" spans="1:17" ht="22.15" customHeight="1" thickBot="1" x14ac:dyDescent="0.25">
      <c r="A21" s="36"/>
      <c r="B21" s="62"/>
      <c r="C21" s="27"/>
      <c r="D21" s="62"/>
      <c r="E21" s="29">
        <v>843862135265</v>
      </c>
      <c r="F21" s="62"/>
      <c r="G21" s="29">
        <v>815300216094</v>
      </c>
      <c r="H21" s="62"/>
      <c r="I21" s="51">
        <v>28561919171</v>
      </c>
      <c r="J21" s="62"/>
      <c r="K21" s="27"/>
      <c r="L21" s="62"/>
      <c r="M21" s="29">
        <v>5377937319187</v>
      </c>
      <c r="N21" s="62"/>
      <c r="O21" s="29">
        <v>5450279455018</v>
      </c>
      <c r="P21" s="62"/>
      <c r="Q21" s="51">
        <v>-72342135831</v>
      </c>
    </row>
    <row r="22" spans="1:17" ht="39" customHeight="1" thickTop="1" x14ac:dyDescent="0.2">
      <c r="A22" s="97" t="s">
        <v>125</v>
      </c>
      <c r="B22" s="97"/>
      <c r="C22" s="97"/>
      <c r="D22" s="97"/>
      <c r="E22" s="97"/>
      <c r="F22" s="97"/>
      <c r="G22" s="97"/>
      <c r="H22" s="97"/>
      <c r="I22" s="97"/>
      <c r="J22" s="97"/>
      <c r="K22" s="97"/>
      <c r="L22" s="97"/>
      <c r="M22" s="97"/>
      <c r="N22" s="97"/>
      <c r="O22" s="97"/>
      <c r="P22" s="97"/>
      <c r="Q22" s="97"/>
    </row>
  </sheetData>
  <sheetProtection algorithmName="SHA-512" hashValue="jxpnyFixe1C9dQQRwLeqjiIU4+Dl7smIEf944TZ/+k1Rc4t+gjLrVGIr5Lk4Kq/vli7f36CorIBYyAoTTMBOFQ==" saltValue="5N/I2yDDiX2rcxkiCTpCGA==" spinCount="100000" sheet="1" objects="1" scenarios="1"/>
  <mergeCells count="8">
    <mergeCell ref="C5:I5"/>
    <mergeCell ref="K5:Q5"/>
    <mergeCell ref="A22:Q22"/>
    <mergeCell ref="A1:Q1"/>
    <mergeCell ref="R1:R4"/>
    <mergeCell ref="A2:Q2"/>
    <mergeCell ref="A3:Q3"/>
    <mergeCell ref="A4:Q4"/>
  </mergeCells>
  <pageMargins left="0.39" right="0.39" top="0.39" bottom="0.39" header="0" footer="0"/>
  <pageSetup paperSize="9" scale="60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R22"/>
  <sheetViews>
    <sheetView rightToLeft="1" view="pageBreakPreview" zoomScale="70" zoomScaleNormal="100" zoomScaleSheetLayoutView="70" workbookViewId="0">
      <selection activeCell="G9" sqref="G9"/>
    </sheetView>
  </sheetViews>
  <sheetFormatPr defaultRowHeight="12.75" x14ac:dyDescent="0.2"/>
  <cols>
    <col min="1" max="1" width="38.5703125" customWidth="1"/>
    <col min="2" max="2" width="1" customWidth="1"/>
    <col min="3" max="3" width="18" customWidth="1"/>
    <col min="4" max="4" width="1.28515625" customWidth="1"/>
    <col min="5" max="5" width="18" customWidth="1"/>
    <col min="6" max="6" width="1.28515625" customWidth="1"/>
    <col min="7" max="7" width="18" customWidth="1"/>
    <col min="8" max="8" width="1.28515625" customWidth="1"/>
    <col min="9" max="9" width="27" bestFit="1" customWidth="1"/>
    <col min="10" max="10" width="1" customWidth="1"/>
    <col min="11" max="11" width="18" customWidth="1"/>
    <col min="12" max="12" width="1.28515625" customWidth="1"/>
    <col min="13" max="13" width="18" customWidth="1"/>
    <col min="14" max="14" width="1.28515625" customWidth="1"/>
    <col min="15" max="15" width="18" customWidth="1"/>
    <col min="16" max="16" width="1.28515625" customWidth="1"/>
    <col min="17" max="17" width="27" bestFit="1" customWidth="1"/>
    <col min="18" max="18" width="0.28515625" customWidth="1"/>
  </cols>
  <sheetData>
    <row r="1" spans="1:18" ht="24" customHeight="1" x14ac:dyDescent="0.2">
      <c r="A1" s="90" t="s">
        <v>0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86"/>
    </row>
    <row r="2" spans="1:18" ht="24" customHeight="1" x14ac:dyDescent="0.2">
      <c r="A2" s="90" t="s">
        <v>66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86"/>
    </row>
    <row r="3" spans="1:18" ht="24" customHeight="1" x14ac:dyDescent="0.2">
      <c r="A3" s="90" t="s">
        <v>2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  <c r="R3" s="86"/>
    </row>
    <row r="4" spans="1:18" ht="44.45" customHeight="1" x14ac:dyDescent="0.2">
      <c r="A4" s="91" t="s">
        <v>126</v>
      </c>
      <c r="B4" s="91"/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86"/>
    </row>
    <row r="5" spans="1:18" ht="22.15" customHeight="1" x14ac:dyDescent="0.2">
      <c r="A5" s="3"/>
      <c r="C5" s="87" t="s">
        <v>97</v>
      </c>
      <c r="D5" s="87"/>
      <c r="E5" s="87"/>
      <c r="F5" s="87"/>
      <c r="G5" s="87"/>
      <c r="H5" s="87"/>
      <c r="I5" s="87"/>
      <c r="K5" s="87" t="s">
        <v>7</v>
      </c>
      <c r="L5" s="87"/>
      <c r="M5" s="87"/>
      <c r="N5" s="87"/>
      <c r="O5" s="87"/>
      <c r="P5" s="87"/>
      <c r="Q5" s="87"/>
    </row>
    <row r="6" spans="1:18" ht="22.15" customHeight="1" x14ac:dyDescent="0.2">
      <c r="A6" s="5" t="s">
        <v>100</v>
      </c>
      <c r="C6" s="5" t="s">
        <v>16</v>
      </c>
      <c r="D6" s="6"/>
      <c r="E6" s="5" t="s">
        <v>11</v>
      </c>
      <c r="F6" s="6"/>
      <c r="G6" s="5" t="s">
        <v>121</v>
      </c>
      <c r="H6" s="6"/>
      <c r="I6" s="5" t="s">
        <v>127</v>
      </c>
      <c r="K6" s="5" t="s">
        <v>16</v>
      </c>
      <c r="L6" s="6"/>
      <c r="M6" s="5" t="s">
        <v>11</v>
      </c>
      <c r="N6" s="6"/>
      <c r="O6" s="5" t="s">
        <v>121</v>
      </c>
      <c r="P6" s="6"/>
      <c r="Q6" s="5" t="s">
        <v>128</v>
      </c>
    </row>
    <row r="7" spans="1:18" ht="22.15" customHeight="1" x14ac:dyDescent="0.2">
      <c r="A7" s="16" t="s">
        <v>19</v>
      </c>
      <c r="C7" s="49">
        <v>446000000</v>
      </c>
      <c r="D7" s="64"/>
      <c r="E7" s="49">
        <v>930126220800</v>
      </c>
      <c r="F7" s="64"/>
      <c r="G7" s="49">
        <v>957890136161</v>
      </c>
      <c r="H7" s="64"/>
      <c r="I7" s="49">
        <v>-27763915361</v>
      </c>
      <c r="J7" s="64"/>
      <c r="K7" s="49">
        <v>446000000</v>
      </c>
      <c r="L7" s="64"/>
      <c r="M7" s="49">
        <v>930126220800</v>
      </c>
      <c r="N7" s="64"/>
      <c r="O7" s="49">
        <v>957890136161</v>
      </c>
      <c r="P7" s="64"/>
      <c r="Q7" s="49">
        <v>-27763915361</v>
      </c>
    </row>
    <row r="8" spans="1:18" ht="22.15" customHeight="1" x14ac:dyDescent="0.2">
      <c r="A8" s="8" t="s">
        <v>30</v>
      </c>
      <c r="C8" s="50">
        <v>0</v>
      </c>
      <c r="D8" s="64"/>
      <c r="E8" s="50">
        <v>0</v>
      </c>
      <c r="F8" s="64"/>
      <c r="G8" s="50">
        <v>-5114415603</v>
      </c>
      <c r="H8" s="64"/>
      <c r="I8" s="50">
        <v>5114415603</v>
      </c>
      <c r="J8" s="64"/>
      <c r="K8" s="65" t="s">
        <v>143</v>
      </c>
      <c r="L8" s="64"/>
      <c r="M8" s="65" t="s">
        <v>143</v>
      </c>
      <c r="N8" s="64"/>
      <c r="O8" s="65" t="s">
        <v>143</v>
      </c>
      <c r="P8" s="64"/>
      <c r="Q8" s="65" t="s">
        <v>143</v>
      </c>
    </row>
    <row r="9" spans="1:18" ht="22.15" customHeight="1" x14ac:dyDescent="0.2">
      <c r="A9" s="8" t="s">
        <v>35</v>
      </c>
      <c r="C9" s="50">
        <v>0</v>
      </c>
      <c r="D9" s="64"/>
      <c r="E9" s="50">
        <v>0</v>
      </c>
      <c r="F9" s="64"/>
      <c r="G9" s="50">
        <v>42713750</v>
      </c>
      <c r="H9" s="64"/>
      <c r="I9" s="50">
        <v>-42713750</v>
      </c>
      <c r="J9" s="64"/>
      <c r="K9" s="65" t="s">
        <v>143</v>
      </c>
      <c r="L9" s="64"/>
      <c r="M9" s="65" t="s">
        <v>143</v>
      </c>
      <c r="N9" s="64"/>
      <c r="O9" s="65" t="s">
        <v>143</v>
      </c>
      <c r="P9" s="64"/>
      <c r="Q9" s="65" t="s">
        <v>143</v>
      </c>
    </row>
    <row r="10" spans="1:18" ht="22.15" customHeight="1" x14ac:dyDescent="0.2">
      <c r="A10" s="8" t="s">
        <v>123</v>
      </c>
      <c r="C10" s="50">
        <v>0</v>
      </c>
      <c r="D10" s="64"/>
      <c r="E10" s="50">
        <v>0</v>
      </c>
      <c r="F10" s="64"/>
      <c r="G10" s="50">
        <v>-3062013</v>
      </c>
      <c r="H10" s="64"/>
      <c r="I10" s="50">
        <v>3062013</v>
      </c>
      <c r="J10" s="64"/>
      <c r="K10" s="65" t="s">
        <v>143</v>
      </c>
      <c r="L10" s="64"/>
      <c r="M10" s="65" t="s">
        <v>143</v>
      </c>
      <c r="N10" s="64"/>
      <c r="O10" s="65" t="s">
        <v>143</v>
      </c>
      <c r="P10" s="64"/>
      <c r="Q10" s="65" t="s">
        <v>143</v>
      </c>
    </row>
    <row r="11" spans="1:18" ht="22.15" customHeight="1" x14ac:dyDescent="0.2">
      <c r="A11" s="8" t="s">
        <v>39</v>
      </c>
      <c r="C11" s="50">
        <v>0</v>
      </c>
      <c r="D11" s="64"/>
      <c r="E11" s="50">
        <v>0</v>
      </c>
      <c r="F11" s="64"/>
      <c r="G11" s="50">
        <v>-1797596731</v>
      </c>
      <c r="H11" s="64"/>
      <c r="I11" s="50">
        <v>1797596731</v>
      </c>
      <c r="J11" s="64"/>
      <c r="K11" s="65" t="s">
        <v>143</v>
      </c>
      <c r="L11" s="64"/>
      <c r="M11" s="65" t="s">
        <v>143</v>
      </c>
      <c r="N11" s="64"/>
      <c r="O11" s="65" t="s">
        <v>143</v>
      </c>
      <c r="P11" s="64"/>
      <c r="Q11" s="65" t="s">
        <v>143</v>
      </c>
    </row>
    <row r="12" spans="1:18" ht="22.15" customHeight="1" x14ac:dyDescent="0.2">
      <c r="A12" s="8" t="s">
        <v>42</v>
      </c>
      <c r="C12" s="50">
        <v>0</v>
      </c>
      <c r="D12" s="64"/>
      <c r="E12" s="50">
        <v>0</v>
      </c>
      <c r="F12" s="64"/>
      <c r="G12" s="50">
        <v>99927500</v>
      </c>
      <c r="H12" s="64"/>
      <c r="I12" s="50">
        <v>-99927500</v>
      </c>
      <c r="J12" s="64"/>
      <c r="K12" s="65" t="s">
        <v>143</v>
      </c>
      <c r="L12" s="64"/>
      <c r="M12" s="65" t="s">
        <v>143</v>
      </c>
      <c r="N12" s="64"/>
      <c r="O12" s="65" t="s">
        <v>143</v>
      </c>
      <c r="P12" s="64"/>
      <c r="Q12" s="65" t="s">
        <v>143</v>
      </c>
    </row>
    <row r="13" spans="1:18" ht="22.15" customHeight="1" x14ac:dyDescent="0.2">
      <c r="A13" s="8" t="s">
        <v>45</v>
      </c>
      <c r="C13" s="50">
        <v>0</v>
      </c>
      <c r="D13" s="64"/>
      <c r="E13" s="50">
        <v>0</v>
      </c>
      <c r="F13" s="64"/>
      <c r="G13" s="50">
        <v>12556090230</v>
      </c>
      <c r="H13" s="64"/>
      <c r="I13" s="50">
        <v>-12556090230</v>
      </c>
      <c r="J13" s="64"/>
      <c r="K13" s="65" t="s">
        <v>143</v>
      </c>
      <c r="L13" s="64"/>
      <c r="M13" s="65" t="s">
        <v>143</v>
      </c>
      <c r="N13" s="64"/>
      <c r="O13" s="65" t="s">
        <v>143</v>
      </c>
      <c r="P13" s="64"/>
      <c r="Q13" s="65" t="s">
        <v>143</v>
      </c>
    </row>
    <row r="14" spans="1:18" ht="22.15" customHeight="1" x14ac:dyDescent="0.2">
      <c r="A14" s="8" t="s">
        <v>48</v>
      </c>
      <c r="C14" s="50">
        <v>0</v>
      </c>
      <c r="D14" s="64"/>
      <c r="E14" s="50">
        <v>0</v>
      </c>
      <c r="F14" s="64"/>
      <c r="G14" s="50">
        <v>-278213929</v>
      </c>
      <c r="H14" s="64"/>
      <c r="I14" s="50">
        <v>278213929</v>
      </c>
      <c r="J14" s="64"/>
      <c r="K14" s="65" t="s">
        <v>143</v>
      </c>
      <c r="L14" s="64"/>
      <c r="M14" s="65" t="s">
        <v>143</v>
      </c>
      <c r="N14" s="64"/>
      <c r="O14" s="65" t="s">
        <v>143</v>
      </c>
      <c r="P14" s="64"/>
      <c r="Q14" s="65" t="s">
        <v>143</v>
      </c>
    </row>
    <row r="15" spans="1:18" ht="22.15" customHeight="1" x14ac:dyDescent="0.2">
      <c r="A15" s="8" t="s">
        <v>51</v>
      </c>
      <c r="C15" s="50">
        <v>5000</v>
      </c>
      <c r="D15" s="64"/>
      <c r="E15" s="50">
        <v>5046338750</v>
      </c>
      <c r="F15" s="64"/>
      <c r="G15" s="50">
        <v>4715029123</v>
      </c>
      <c r="H15" s="64"/>
      <c r="I15" s="50">
        <v>331309627</v>
      </c>
      <c r="J15" s="64"/>
      <c r="K15" s="50">
        <v>5000</v>
      </c>
      <c r="L15" s="64"/>
      <c r="M15" s="50">
        <v>5046338753</v>
      </c>
      <c r="N15" s="64"/>
      <c r="O15" s="50">
        <v>5251190125</v>
      </c>
      <c r="P15" s="64"/>
      <c r="Q15" s="50">
        <v>-204851372</v>
      </c>
    </row>
    <row r="16" spans="1:18" ht="22.15" customHeight="1" x14ac:dyDescent="0.2">
      <c r="A16" s="8" t="s">
        <v>54</v>
      </c>
      <c r="C16" s="50">
        <v>0</v>
      </c>
      <c r="D16" s="64"/>
      <c r="E16" s="50">
        <v>0</v>
      </c>
      <c r="F16" s="64"/>
      <c r="G16" s="50">
        <v>13989850</v>
      </c>
      <c r="H16" s="64"/>
      <c r="I16" s="50">
        <v>-13989850</v>
      </c>
      <c r="J16" s="64"/>
      <c r="K16" s="65" t="s">
        <v>143</v>
      </c>
      <c r="L16" s="64"/>
      <c r="M16" s="65" t="s">
        <v>143</v>
      </c>
      <c r="N16" s="64"/>
      <c r="O16" s="65" t="s">
        <v>143</v>
      </c>
      <c r="P16" s="64"/>
      <c r="Q16" s="65" t="s">
        <v>143</v>
      </c>
    </row>
    <row r="17" spans="1:17" ht="22.15" customHeight="1" x14ac:dyDescent="0.2">
      <c r="A17" s="8" t="s">
        <v>60</v>
      </c>
      <c r="C17" s="50">
        <v>0</v>
      </c>
      <c r="D17" s="64"/>
      <c r="E17" s="50">
        <v>0</v>
      </c>
      <c r="F17" s="64"/>
      <c r="G17" s="50">
        <v>27336800</v>
      </c>
      <c r="H17" s="64"/>
      <c r="I17" s="50">
        <v>-27336800</v>
      </c>
      <c r="J17" s="64"/>
      <c r="K17" s="65" t="s">
        <v>143</v>
      </c>
      <c r="L17" s="64"/>
      <c r="M17" s="65" t="s">
        <v>143</v>
      </c>
      <c r="N17" s="64"/>
      <c r="O17" s="65" t="s">
        <v>143</v>
      </c>
      <c r="P17" s="64"/>
      <c r="Q17" s="65" t="s">
        <v>143</v>
      </c>
    </row>
    <row r="18" spans="1:17" ht="22.15" customHeight="1" x14ac:dyDescent="0.2">
      <c r="A18" s="8" t="s">
        <v>63</v>
      </c>
      <c r="C18" s="50">
        <v>4500</v>
      </c>
      <c r="D18" s="64"/>
      <c r="E18" s="50">
        <v>4496737500</v>
      </c>
      <c r="F18" s="64"/>
      <c r="G18" s="50">
        <v>4586672250</v>
      </c>
      <c r="H18" s="64"/>
      <c r="I18" s="50">
        <v>-89934750</v>
      </c>
      <c r="J18" s="64"/>
      <c r="K18" s="50">
        <v>4500</v>
      </c>
      <c r="L18" s="64"/>
      <c r="M18" s="50">
        <v>4496737500</v>
      </c>
      <c r="N18" s="64"/>
      <c r="O18" s="50">
        <v>4586672250</v>
      </c>
      <c r="P18" s="64"/>
      <c r="Q18" s="50">
        <v>-89934750</v>
      </c>
    </row>
    <row r="19" spans="1:17" ht="22.15" customHeight="1" x14ac:dyDescent="0.2">
      <c r="A19" s="24" t="s">
        <v>20</v>
      </c>
      <c r="C19" s="54">
        <v>906251648</v>
      </c>
      <c r="D19" s="64"/>
      <c r="E19" s="54">
        <v>6402329680004</v>
      </c>
      <c r="F19" s="64"/>
      <c r="G19" s="54">
        <v>6310356815166</v>
      </c>
      <c r="H19" s="64"/>
      <c r="I19" s="54">
        <v>91972864838</v>
      </c>
      <c r="J19" s="64"/>
      <c r="K19" s="54">
        <v>906251648</v>
      </c>
      <c r="L19" s="64"/>
      <c r="M19" s="54">
        <v>6402329680004</v>
      </c>
      <c r="N19" s="64"/>
      <c r="O19" s="54">
        <v>6675761359795</v>
      </c>
      <c r="P19" s="64"/>
      <c r="Q19" s="54">
        <v>-273431679791</v>
      </c>
    </row>
    <row r="20" spans="1:17" ht="22.15" customHeight="1" thickBot="1" x14ac:dyDescent="0.25">
      <c r="A20" s="36"/>
      <c r="B20" s="62"/>
      <c r="C20" s="66"/>
      <c r="D20" s="67"/>
      <c r="E20" s="51">
        <f>SUM(E7:E19)</f>
        <v>7341998977054</v>
      </c>
      <c r="F20" s="67"/>
      <c r="G20" s="51">
        <f>SUM(G7:G19)</f>
        <v>7283095422554</v>
      </c>
      <c r="H20" s="67"/>
      <c r="I20" s="51">
        <f>SUM(I7:I19)</f>
        <v>58903554500</v>
      </c>
      <c r="J20" s="67"/>
      <c r="K20" s="66"/>
      <c r="L20" s="67"/>
      <c r="M20" s="51">
        <f>SUM(M7:M19)</f>
        <v>7341998977057</v>
      </c>
      <c r="N20" s="67"/>
      <c r="O20" s="51">
        <f>SUM(O7:O19)</f>
        <v>7643489358331</v>
      </c>
      <c r="P20" s="67"/>
      <c r="Q20" s="51">
        <f>SUM(Q7:Q19)</f>
        <v>-301490381274</v>
      </c>
    </row>
    <row r="21" spans="1:17" ht="22.15" customHeight="1" thickTop="1" x14ac:dyDescent="0.2">
      <c r="A21" s="63"/>
      <c r="B21" s="3"/>
      <c r="C21" s="37"/>
      <c r="D21" s="3"/>
      <c r="E21" s="37"/>
      <c r="F21" s="3"/>
      <c r="G21" s="37"/>
      <c r="H21" s="3"/>
      <c r="I21" s="37"/>
      <c r="J21" s="3"/>
      <c r="K21" s="37"/>
      <c r="L21" s="3"/>
      <c r="M21" s="37"/>
      <c r="N21" s="3"/>
      <c r="O21" s="37"/>
      <c r="P21" s="3"/>
      <c r="Q21" s="37"/>
    </row>
    <row r="22" spans="1:17" ht="22.15" customHeight="1" x14ac:dyDescent="0.2">
      <c r="A22" s="88" t="s">
        <v>125</v>
      </c>
      <c r="B22" s="88"/>
      <c r="C22" s="88"/>
      <c r="D22" s="88"/>
      <c r="E22" s="88"/>
      <c r="F22" s="88"/>
      <c r="G22" s="88"/>
      <c r="H22" s="88"/>
      <c r="I22" s="88"/>
      <c r="J22" s="88"/>
      <c r="K22" s="88"/>
      <c r="L22" s="88"/>
      <c r="M22" s="88"/>
      <c r="N22" s="88"/>
      <c r="O22" s="88"/>
      <c r="P22" s="88"/>
      <c r="Q22" s="88"/>
    </row>
  </sheetData>
  <sheetProtection algorithmName="SHA-512" hashValue="E9r7Q3fSkJx5jGuw8uOtXKDOxdOaKEdYwG035dPGjkOQ93lZ1m1G5X5S8FEl1j7F4b0ooCP3AAussnA6g4FhVA==" saltValue="GGMdyacQ9oTVuZ6EW/Q7aw==" spinCount="100000" sheet="1" objects="1" scenarios="1"/>
  <mergeCells count="8">
    <mergeCell ref="C5:I5"/>
    <mergeCell ref="K5:Q5"/>
    <mergeCell ref="A22:Q22"/>
    <mergeCell ref="A1:Q1"/>
    <mergeCell ref="R1:R4"/>
    <mergeCell ref="A2:Q2"/>
    <mergeCell ref="A3:Q3"/>
    <mergeCell ref="A4:Q4"/>
  </mergeCells>
  <pageMargins left="0.39" right="0.39" top="0.39" bottom="0.39" header="0" footer="0"/>
  <pageSetup paperSize="9" scale="67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V11"/>
  <sheetViews>
    <sheetView rightToLeft="1" view="pageBreakPreview" zoomScale="87" zoomScaleNormal="100" zoomScaleSheetLayoutView="87" workbookViewId="0">
      <selection activeCell="G34" sqref="G34"/>
    </sheetView>
  </sheetViews>
  <sheetFormatPr defaultRowHeight="12.75" x14ac:dyDescent="0.2"/>
  <cols>
    <col min="1" max="1" width="32.140625" customWidth="1"/>
    <col min="2" max="2" width="1.140625" customWidth="1"/>
    <col min="3" max="3" width="18" customWidth="1"/>
    <col min="4" max="4" width="1.28515625" customWidth="1"/>
    <col min="5" max="5" width="18" customWidth="1"/>
    <col min="6" max="6" width="1.28515625" customWidth="1"/>
    <col min="7" max="7" width="18" customWidth="1"/>
    <col min="8" max="8" width="1.28515625" customWidth="1"/>
    <col min="9" max="9" width="18" customWidth="1"/>
    <col min="10" max="10" width="1.28515625" customWidth="1"/>
    <col min="11" max="11" width="18" customWidth="1"/>
    <col min="12" max="12" width="1.28515625" customWidth="1"/>
    <col min="13" max="13" width="18" customWidth="1"/>
    <col min="14" max="14" width="1.28515625" customWidth="1"/>
    <col min="15" max="15" width="18" customWidth="1"/>
    <col min="16" max="16" width="1.28515625" customWidth="1"/>
    <col min="17" max="17" width="18" customWidth="1"/>
    <col min="18" max="18" width="1.28515625" customWidth="1"/>
    <col min="19" max="19" width="18" customWidth="1"/>
    <col min="20" max="20" width="1.28515625" customWidth="1"/>
    <col min="21" max="21" width="18" customWidth="1"/>
    <col min="22" max="22" width="0.28515625" customWidth="1"/>
  </cols>
  <sheetData>
    <row r="1" spans="1:22" ht="23.25" customHeight="1" x14ac:dyDescent="0.2">
      <c r="A1" s="90" t="s">
        <v>0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86"/>
    </row>
    <row r="2" spans="1:22" ht="23.25" customHeight="1" x14ac:dyDescent="0.2">
      <c r="A2" s="90" t="s">
        <v>66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90"/>
      <c r="V2" s="86"/>
    </row>
    <row r="3" spans="1:22" ht="23.25" customHeight="1" x14ac:dyDescent="0.2">
      <c r="A3" s="90" t="s">
        <v>2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  <c r="R3" s="90"/>
      <c r="S3" s="90"/>
      <c r="T3" s="90"/>
      <c r="U3" s="90"/>
      <c r="V3" s="86"/>
    </row>
    <row r="4" spans="1:22" ht="44.45" customHeight="1" x14ac:dyDescent="0.2">
      <c r="A4" s="91" t="s">
        <v>129</v>
      </c>
      <c r="B4" s="91"/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91"/>
      <c r="V4" s="86"/>
    </row>
    <row r="5" spans="1:22" ht="22.15" customHeight="1" x14ac:dyDescent="0.2">
      <c r="A5" s="3"/>
      <c r="C5" s="87" t="s">
        <v>97</v>
      </c>
      <c r="D5" s="87"/>
      <c r="E5" s="87"/>
      <c r="F5" s="87"/>
      <c r="G5" s="87"/>
      <c r="H5" s="87"/>
      <c r="I5" s="87"/>
      <c r="J5" s="87"/>
      <c r="K5" s="87"/>
      <c r="M5" s="87" t="s">
        <v>7</v>
      </c>
      <c r="N5" s="87"/>
      <c r="O5" s="87"/>
      <c r="P5" s="87"/>
      <c r="Q5" s="87"/>
      <c r="R5" s="87"/>
      <c r="S5" s="87"/>
      <c r="T5" s="87"/>
      <c r="U5" s="87"/>
    </row>
    <row r="6" spans="1:22" ht="22.15" customHeight="1" x14ac:dyDescent="0.2">
      <c r="A6" s="5" t="s">
        <v>130</v>
      </c>
      <c r="C6" s="5" t="s">
        <v>96</v>
      </c>
      <c r="D6" s="6"/>
      <c r="E6" s="5" t="s">
        <v>131</v>
      </c>
      <c r="F6" s="6"/>
      <c r="G6" s="5" t="s">
        <v>132</v>
      </c>
      <c r="H6" s="6"/>
      <c r="I6" s="5" t="s">
        <v>133</v>
      </c>
      <c r="J6" s="6"/>
      <c r="K6" s="5" t="s">
        <v>134</v>
      </c>
      <c r="M6" s="5" t="s">
        <v>96</v>
      </c>
      <c r="N6" s="6"/>
      <c r="O6" s="5" t="s">
        <v>131</v>
      </c>
      <c r="P6" s="6"/>
      <c r="Q6" s="5" t="s">
        <v>132</v>
      </c>
      <c r="R6" s="6"/>
      <c r="S6" s="5" t="s">
        <v>133</v>
      </c>
      <c r="T6" s="6"/>
      <c r="U6" s="39" t="s">
        <v>134</v>
      </c>
    </row>
    <row r="7" spans="1:22" ht="22.15" customHeight="1" x14ac:dyDescent="0.2">
      <c r="A7" s="16" t="s">
        <v>19</v>
      </c>
      <c r="C7" s="68" t="s">
        <v>143</v>
      </c>
      <c r="D7" s="69"/>
      <c r="E7" s="101">
        <v>-27763915361</v>
      </c>
      <c r="F7" s="73"/>
      <c r="G7" s="74" t="s">
        <v>143</v>
      </c>
      <c r="H7" s="73"/>
      <c r="I7" s="101">
        <v>-27763915361</v>
      </c>
      <c r="J7" s="73"/>
      <c r="K7" s="72">
        <v>-43.24</v>
      </c>
      <c r="L7" s="73"/>
      <c r="M7" s="74" t="s">
        <v>143</v>
      </c>
      <c r="N7" s="73"/>
      <c r="O7" s="101">
        <v>-27763915361</v>
      </c>
      <c r="P7" s="73"/>
      <c r="Q7" s="101" t="s">
        <v>143</v>
      </c>
      <c r="R7" s="73"/>
      <c r="S7" s="101">
        <v>-27763915361</v>
      </c>
      <c r="U7" s="55">
        <f>S7*100/'4'!$E$9</f>
        <v>8.6749728710426925</v>
      </c>
    </row>
    <row r="8" spans="1:22" ht="22.15" customHeight="1" x14ac:dyDescent="0.2">
      <c r="A8" s="8" t="s">
        <v>20</v>
      </c>
      <c r="C8" s="70" t="s">
        <v>143</v>
      </c>
      <c r="D8" s="69"/>
      <c r="E8" s="101">
        <v>91972864838</v>
      </c>
      <c r="F8" s="73"/>
      <c r="G8" s="74" t="s">
        <v>143</v>
      </c>
      <c r="H8" s="73"/>
      <c r="I8" s="101">
        <v>91972864838</v>
      </c>
      <c r="J8" s="73"/>
      <c r="K8" s="75">
        <v>143.24</v>
      </c>
      <c r="L8" s="73"/>
      <c r="M8" s="74" t="s">
        <v>143</v>
      </c>
      <c r="N8" s="73"/>
      <c r="O8" s="101">
        <v>-273431679791</v>
      </c>
      <c r="P8" s="73"/>
      <c r="Q8" s="101">
        <v>-156378244954</v>
      </c>
      <c r="R8" s="73"/>
      <c r="S8" s="101">
        <v>-429809924745</v>
      </c>
      <c r="U8" s="53">
        <f>S8*100/'4'!$E$9</f>
        <v>134.29623986339223</v>
      </c>
    </row>
    <row r="9" spans="1:22" ht="22.15" customHeight="1" x14ac:dyDescent="0.2">
      <c r="A9" s="24" t="s">
        <v>124</v>
      </c>
      <c r="C9" s="70" t="s">
        <v>143</v>
      </c>
      <c r="D9" s="69"/>
      <c r="E9" s="74" t="s">
        <v>143</v>
      </c>
      <c r="F9" s="73"/>
      <c r="G9" s="74" t="s">
        <v>143</v>
      </c>
      <c r="H9" s="73"/>
      <c r="I9" s="74" t="s">
        <v>143</v>
      </c>
      <c r="J9" s="73"/>
      <c r="K9" s="74" t="s">
        <v>143</v>
      </c>
      <c r="L9" s="73"/>
      <c r="M9" s="74" t="s">
        <v>143</v>
      </c>
      <c r="N9" s="73"/>
      <c r="O9" s="77" t="s">
        <v>143</v>
      </c>
      <c r="P9" s="73"/>
      <c r="Q9" s="101">
        <v>21128661089</v>
      </c>
      <c r="R9" s="73"/>
      <c r="S9" s="101">
        <v>21128661089</v>
      </c>
      <c r="U9" s="53">
        <f>S9*100/'4'!$E$9</f>
        <v>-6.6017548089056195</v>
      </c>
    </row>
    <row r="10" spans="1:22" ht="22.15" customHeight="1" thickBot="1" x14ac:dyDescent="0.25">
      <c r="A10" s="36"/>
      <c r="C10" s="71" t="s">
        <v>143</v>
      </c>
      <c r="D10" s="69"/>
      <c r="E10" s="103">
        <f>SUM(E7:E9)</f>
        <v>64208949477</v>
      </c>
      <c r="F10" s="73"/>
      <c r="G10" s="76" t="s">
        <v>143</v>
      </c>
      <c r="H10" s="73"/>
      <c r="I10" s="103">
        <f>SUM(I7:I9)</f>
        <v>64208949477</v>
      </c>
      <c r="J10" s="73"/>
      <c r="K10" s="103">
        <v>100</v>
      </c>
      <c r="L10" s="73"/>
      <c r="M10" s="76" t="s">
        <v>143</v>
      </c>
      <c r="N10" s="73"/>
      <c r="O10" s="103">
        <f>SUM(O7:O9)</f>
        <v>-301195595152</v>
      </c>
      <c r="P10" s="73"/>
      <c r="Q10" s="103">
        <f>SUM(Q7:Q9)</f>
        <v>-135249583865</v>
      </c>
      <c r="R10" s="73"/>
      <c r="S10" s="103">
        <f>SUM(S7:S9)</f>
        <v>-436445179017</v>
      </c>
      <c r="U10" s="106">
        <f>SUM(U7:U9)</f>
        <v>136.3694579255293</v>
      </c>
    </row>
    <row r="11" spans="1:22" ht="13.5" thickTop="1" x14ac:dyDescent="0.2"/>
  </sheetData>
  <sheetProtection algorithmName="SHA-512" hashValue="RtFZY8MfXLqZ1K/j0Z8nBxtLo6L8ZeOX3MIg8uIqsspicqr+k8LCHYCTZMN5QYjgI+zYYvHTysKe9+2NrQ2NqA==" saltValue="OGdEmqHCHsRbOpN+Rn0IYQ==" spinCount="100000" sheet="1" objects="1" scenarios="1"/>
  <mergeCells count="7">
    <mergeCell ref="C5:K5"/>
    <mergeCell ref="M5:U5"/>
    <mergeCell ref="A1:U1"/>
    <mergeCell ref="V1:V4"/>
    <mergeCell ref="A2:U2"/>
    <mergeCell ref="A3:U3"/>
    <mergeCell ref="A4:U4"/>
  </mergeCells>
  <pageMargins left="0.39" right="0.39" top="0.39" bottom="0.39" header="0" footer="0"/>
  <pageSetup paperSize="9" scale="6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11</vt:i4>
      </vt:variant>
    </vt:vector>
  </HeadingPairs>
  <TitlesOfParts>
    <vt:vector size="22" baseType="lpstr">
      <vt:lpstr>0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'0'!Print_Area</vt:lpstr>
      <vt:lpstr>'1'!Print_Area</vt:lpstr>
      <vt:lpstr>'10'!Print_Area</vt:lpstr>
      <vt:lpstr>'2'!Print_Area</vt:lpstr>
      <vt:lpstr>'3'!Print_Area</vt:lpstr>
      <vt:lpstr>'4'!Print_Area</vt:lpstr>
      <vt:lpstr>'5'!Print_Area</vt:lpstr>
      <vt:lpstr>'6'!Print_Area</vt:lpstr>
      <vt:lpstr>'7'!Print_Area</vt:lpstr>
      <vt:lpstr>'8'!Print_Area</vt:lpstr>
      <vt:lpstr>'9'!Print_Area</vt:lpstr>
    </vt:vector>
  </TitlesOfParts>
  <Company>Stimulsoft Reports 2015.2.0 from 30 September 2015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Mehri 2207. Ebrahimi</dc:creator>
  <dc:description/>
  <cp:lastModifiedBy>Mehri 2207. Ebrahimi</cp:lastModifiedBy>
  <dcterms:created xsi:type="dcterms:W3CDTF">2023-07-24T10:25:12Z</dcterms:created>
  <dcterms:modified xsi:type="dcterms:W3CDTF">2023-07-30T11:50:15Z</dcterms:modified>
</cp:coreProperties>
</file>